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UPRAVA2\plavilink\korisnici\caglin\racunovodstvo\"/>
    </mc:Choice>
  </mc:AlternateContent>
  <xr:revisionPtr revIDLastSave="0" documentId="13_ncr:1_{F39F72DF-BDE8-49FA-BAF1-C146672D098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<sst xmlns="http://schemas.openxmlformats.org/spreadsheetml/2006/main" count="4718" uniqueCount="3652">
  <si>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</si>
  <si>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</si>
  <si>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</si>
  <si>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</si>
  <si>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</si>
  <si>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</si>
  <si>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</si>
  <si>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</si>
  <si>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</si>
  <si>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</si>
  <si>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</si>
  <si>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</si>
  <si>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</si>
  <si>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</si>
  <si>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</si>
  <si>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</si>
  <si>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</si>
  <si>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</si>
  <si>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</si>
  <si>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</si>
  <si>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</si>
  <si>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</si>
  <si>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</si>
  <si>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</si>
  <si>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</si>
  <si>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</si>
  <si>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</si>
  <si>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</si>
  <si>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</si>
  <si>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</si>
  <si>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</si>
  <si>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ČAGLIN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</si>
  <si>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</si>
  <si>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</si>
  <si>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</si>
  <si>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</si>
  <si>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</si>
  <si>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</si>
  <si>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</si>
  <si>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</si>
  <si>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</si>
  <si>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</si>
  <si>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</si>
  <si>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</si>
  <si>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</si>
  <si>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</si>
  <si>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</si>
  <si>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</si>
  <si>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</si>
  <si>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</si>
  <si>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</si>
  <si>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</si>
  <si>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</si>
  <si>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</si>
  <si>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</si>
  <si>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</si>
  <si>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32504 - OPĆINA ČAGLIN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</si>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</sst>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1014648.56</v>
      </c>
      <c r="D2" s="7">
        <f>'PR-RAS'!E6</f>
        <v>1027362.0099999999</v>
      </c>
      <c r="E2" s="7">
        <v>0</v>
      </c>
      <c r="F2" s="7">
        <v>0</v>
      </c>
      <c r="G2" s="8">
        <f t="shared" ref="G2:G274" si="0">(B2/1000)*(C2*1+D2*2)</f>
        <v>3069.3725800000002</v>
      </c>
      <c r="H2" s="8">
        <f t="shared" ref="H2:H274" si="1">ABS(C2-ROUND(C2,0))+ABS(D2-ROUND(D2,0))</f>
        <v>0.44999999983701855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317352.37999999995</v>
      </c>
      <c r="D3" s="2">
        <f>'PR-RAS'!E7</f>
        <v>203859.09</v>
      </c>
      <c r="E3" s="2">
        <v>0</v>
      </c>
      <c r="F3" s="2">
        <v>0</v>
      </c>
      <c r="G3" s="3">
        <f t="shared" si="0"/>
        <v>1450.14112</v>
      </c>
      <c r="H3" s="3">
        <f t="shared" si="1"/>
        <v>0.46999999994295649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199776.58</v>
      </c>
      <c r="D4" s="2">
        <f>'PR-RAS'!E8</f>
        <v>186178.55000000002</v>
      </c>
      <c r="E4" s="2">
        <v>0</v>
      </c>
      <c r="F4" s="2">
        <v>0</v>
      </c>
      <c r="G4" s="3">
        <f t="shared" si="0"/>
        <v>1716.4010400000002</v>
      </c>
      <c r="H4" s="3">
        <f t="shared" si="1"/>
        <v>0.86999999999534339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199776.58</v>
      </c>
      <c r="D5" s="2">
        <f>'PR-RAS'!E9</f>
        <v>241099.84</v>
      </c>
      <c r="E5" s="2">
        <v>0</v>
      </c>
      <c r="F5" s="2">
        <v>0</v>
      </c>
      <c r="G5" s="3">
        <f t="shared" si="0"/>
        <v>2727.9050400000001</v>
      </c>
      <c r="H5" s="3">
        <f t="shared" si="1"/>
        <v>0.58000000001629815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33775.760000000002</v>
      </c>
      <c r="E6" s="2">
        <v>0</v>
      </c>
      <c r="F6" s="2">
        <v>0</v>
      </c>
      <c r="G6" s="3">
        <f t="shared" si="0"/>
        <v>337.75760000000002</v>
      </c>
      <c r="H6" s="3">
        <f t="shared" si="1"/>
        <v>0.23999999999796273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4567.6499999999996</v>
      </c>
      <c r="E7" s="2">
        <v>0</v>
      </c>
      <c r="F7" s="2">
        <v>0</v>
      </c>
      <c r="G7" s="3">
        <f t="shared" si="0"/>
        <v>54.811799999999998</v>
      </c>
      <c r="H7" s="3">
        <f t="shared" si="1"/>
        <v>0.3500000000003638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12161.71</v>
      </c>
      <c r="E8" s="2">
        <v>0</v>
      </c>
      <c r="F8" s="2">
        <v>0</v>
      </c>
      <c r="G8" s="3">
        <f t="shared" si="0"/>
        <v>170.26393999999999</v>
      </c>
      <c r="H8" s="3">
        <f t="shared" si="1"/>
        <v>0.29000000000087311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105426.41</v>
      </c>
      <c r="E11" s="2">
        <v>0</v>
      </c>
      <c r="F11" s="2">
        <v>0</v>
      </c>
      <c r="G11" s="3">
        <f t="shared" si="0"/>
        <v>2108.5282000000002</v>
      </c>
      <c r="H11" s="3">
        <f t="shared" si="1"/>
        <v>0.41000000000349246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114957.64</v>
      </c>
      <c r="D19" s="2">
        <f>'PR-RAS'!E23</f>
        <v>14814.14</v>
      </c>
      <c r="E19" s="2">
        <v>0</v>
      </c>
      <c r="F19" s="2">
        <v>0</v>
      </c>
      <c r="G19" s="3">
        <f t="shared" si="0"/>
        <v>2602.5465599999993</v>
      </c>
      <c r="H19" s="3">
        <f t="shared" si="1"/>
        <v>0.5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53.2</v>
      </c>
      <c r="D20" s="2">
        <f>'PR-RAS'!E24</f>
        <v>0</v>
      </c>
      <c r="E20" s="2">
        <v>0</v>
      </c>
      <c r="F20" s="2">
        <v>0</v>
      </c>
      <c r="G20" s="3">
        <f t="shared" si="0"/>
        <v>1.0107999999999999</v>
      </c>
      <c r="H20" s="3">
        <f t="shared" si="1"/>
        <v>0.20000000000000284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114904.44</v>
      </c>
      <c r="D23" s="2">
        <f>'PR-RAS'!E27</f>
        <v>14814.14</v>
      </c>
      <c r="E23" s="2">
        <v>0</v>
      </c>
      <c r="F23" s="2">
        <v>0</v>
      </c>
      <c r="G23" s="3">
        <f t="shared" si="0"/>
        <v>3179.7198399999997</v>
      </c>
      <c r="H23" s="3">
        <f t="shared" si="1"/>
        <v>0.58000000000174623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2618.16</v>
      </c>
      <c r="D25" s="2">
        <f>'PR-RAS'!E29</f>
        <v>2866.4</v>
      </c>
      <c r="E25" s="2">
        <v>0</v>
      </c>
      <c r="F25" s="2">
        <v>0</v>
      </c>
      <c r="G25" s="3">
        <f t="shared" si="0"/>
        <v>200.42303999999999</v>
      </c>
      <c r="H25" s="3">
        <f t="shared" si="1"/>
        <v>0.55999999999994543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2618.16</v>
      </c>
      <c r="D27" s="2">
        <f>'PR-RAS'!E31</f>
        <v>2866.4</v>
      </c>
      <c r="E27" s="2">
        <v>0</v>
      </c>
      <c r="F27" s="2">
        <v>0</v>
      </c>
      <c r="G27" s="3">
        <f t="shared" si="0"/>
        <v>217.12495999999996</v>
      </c>
      <c r="H27" s="3">
        <f t="shared" si="1"/>
        <v>0.55999999999994543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589497.88</v>
      </c>
      <c r="D45" s="2">
        <f>'PR-RAS'!E49</f>
        <v>601414.9</v>
      </c>
      <c r="E45" s="2">
        <v>0</v>
      </c>
      <c r="F45" s="2">
        <v>0</v>
      </c>
      <c r="G45" s="3">
        <f t="shared" si="0"/>
        <v>78862.417920000007</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60489.58</v>
      </c>
      <c r="E49" s="2">
        <v>0</v>
      </c>
      <c r="F49" s="2">
        <v>0</v>
      </c>
      <c r="G49" s="3">
        <f t="shared" si="0"/>
        <v>5806.9996799999999</v>
      </c>
      <c r="H49" s="3">
        <f t="shared" si="1"/>
        <v>0.41999999999825377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60489.58</v>
      </c>
      <c r="E53" s="2">
        <v>0</v>
      </c>
      <c r="F53" s="2">
        <v>0</v>
      </c>
      <c r="G53" s="3">
        <f t="shared" si="0"/>
        <v>6290.9163200000003</v>
      </c>
      <c r="H53" s="3">
        <f t="shared" si="1"/>
        <v>0.41999999999825377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583386.28</v>
      </c>
      <c r="D54" s="2">
        <f>'PR-RAS'!E58</f>
        <v>526807.32000000007</v>
      </c>
      <c r="E54" s="2">
        <v>0</v>
      </c>
      <c r="F54" s="2">
        <v>0</v>
      </c>
      <c r="G54" s="3">
        <f t="shared" si="0"/>
        <v>86761.048760000005</v>
      </c>
      <c r="H54" s="3">
        <f t="shared" si="1"/>
        <v>0.60000000009313226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438032.43</v>
      </c>
      <c r="D55" s="2">
        <f>'PR-RAS'!E59</f>
        <v>480407.32</v>
      </c>
      <c r="E55" s="2">
        <v>0</v>
      </c>
      <c r="F55" s="2">
        <v>0</v>
      </c>
      <c r="G55" s="3">
        <f t="shared" si="0"/>
        <v>75537.741779999997</v>
      </c>
      <c r="H55" s="3">
        <f t="shared" si="1"/>
        <v>0.75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145353.85</v>
      </c>
      <c r="D56" s="2">
        <f>'PR-RAS'!E60</f>
        <v>46400</v>
      </c>
      <c r="E56" s="2">
        <v>0</v>
      </c>
      <c r="F56" s="2">
        <v>0</v>
      </c>
      <c r="G56" s="3">
        <f t="shared" si="0"/>
        <v>13098.46175</v>
      </c>
      <c r="H56" s="3">
        <f t="shared" si="1"/>
        <v>0.14999999999417923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14118</v>
      </c>
      <c r="E57" s="2">
        <v>0</v>
      </c>
      <c r="F57" s="2">
        <v>0</v>
      </c>
      <c r="G57" s="3">
        <f t="shared" si="0"/>
        <v>1923.4656</v>
      </c>
      <c r="H57" s="3">
        <f t="shared" si="1"/>
        <v>0.3999999999996362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14118</v>
      </c>
      <c r="E58" s="2">
        <v>0</v>
      </c>
      <c r="F58" s="2">
        <v>0</v>
      </c>
      <c r="G58" s="3">
        <f t="shared" si="0"/>
        <v>1957.8132000000001</v>
      </c>
      <c r="H58" s="3">
        <f t="shared" si="1"/>
        <v>0.3999999999996362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26608.969999999998</v>
      </c>
      <c r="D78" s="2">
        <f>'PR-RAS'!E82</f>
        <v>41845.85</v>
      </c>
      <c r="E78" s="2">
        <v>0</v>
      </c>
      <c r="F78" s="2">
        <v>0</v>
      </c>
      <c r="G78" s="3">
        <f t="shared" si="0"/>
        <v>8493.1515899999995</v>
      </c>
      <c r="H78" s="3">
        <f t="shared" si="1"/>
        <v>0.18000000000392902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198.16</v>
      </c>
      <c r="D79" s="2">
        <f>'PR-RAS'!E83</f>
        <v>124.53</v>
      </c>
      <c r="E79" s="2">
        <v>0</v>
      </c>
      <c r="F79" s="2">
        <v>0</v>
      </c>
      <c r="G79" s="3">
        <f t="shared" si="0"/>
        <v>34.883160000000004</v>
      </c>
      <c r="H79" s="3">
        <f t="shared" si="1"/>
        <v>0.62999999999999545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198.16</v>
      </c>
      <c r="D81" s="2">
        <f>'PR-RAS'!E85</f>
        <v>124.53</v>
      </c>
      <c r="E81" s="2">
        <v>0</v>
      </c>
      <c r="F81" s="2">
        <v>0</v>
      </c>
      <c r="G81" s="3">
        <f t="shared" si="0"/>
        <v>35.7776</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26410.809999999998</v>
      </c>
      <c r="D87" s="2">
        <f>'PR-RAS'!E91</f>
        <v>41721.32</v>
      </c>
      <c r="E87" s="2">
        <v>0</v>
      </c>
      <c r="F87" s="2">
        <v>0</v>
      </c>
      <c r="G87" s="3">
        <f t="shared" si="0"/>
        <v>9447.3966999999993</v>
      </c>
      <c r="H87" s="3">
        <f t="shared" si="1"/>
        <v>0.51000000000203727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15686.92</v>
      </c>
      <c r="D89" s="2">
        <f>'PR-RAS'!E93</f>
        <v>30599.22</v>
      </c>
      <c r="E89" s="2">
        <v>0</v>
      </c>
      <c r="F89" s="2">
        <v>0</v>
      </c>
      <c r="G89" s="3">
        <f t="shared" si="0"/>
        <v>6765.9116799999993</v>
      </c>
      <c r="H89" s="3">
        <f t="shared" si="1"/>
        <v>0.30000000000109139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10723.89</v>
      </c>
      <c r="D90" s="2">
        <f>'PR-RAS'!E94</f>
        <v>10793.57</v>
      </c>
      <c r="E90" s="2">
        <v>0</v>
      </c>
      <c r="F90" s="2">
        <v>0</v>
      </c>
      <c r="G90" s="3">
        <f t="shared" si="0"/>
        <v>2875.6816699999999</v>
      </c>
      <c r="H90" s="3">
        <f t="shared" si="1"/>
        <v>0.54000000000087311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328.53</v>
      </c>
      <c r="E93" s="2">
        <v>0</v>
      </c>
      <c r="F93" s="2">
        <v>0</v>
      </c>
      <c r="G93" s="3">
        <f t="shared" si="0"/>
        <v>60.449519999999993</v>
      </c>
      <c r="H93" s="3">
        <f t="shared" si="1"/>
        <v>0.47000000000002728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78254.92</v>
      </c>
      <c r="D102" s="2">
        <f>'PR-RAS'!E106</f>
        <v>178602.97</v>
      </c>
      <c r="E102" s="2">
        <v>0</v>
      </c>
      <c r="F102" s="2">
        <v>0</v>
      </c>
      <c r="G102" s="3">
        <f t="shared" si="0"/>
        <v>43981.546860000002</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65235.709999999992</v>
      </c>
      <c r="D108" s="2">
        <f>'PR-RAS'!E112</f>
        <v>164178.59</v>
      </c>
      <c r="E108" s="2">
        <v>0</v>
      </c>
      <c r="F108" s="2">
        <v>0</v>
      </c>
      <c r="G108" s="3">
        <f t="shared" si="0"/>
        <v>42114.439230000004</v>
      </c>
      <c r="H108" s="3">
        <f t="shared" si="1"/>
        <v>0.70000000001164153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34.840000000000003</v>
      </c>
      <c r="D110" s="2">
        <f>'PR-RAS'!E114</f>
        <v>0</v>
      </c>
      <c r="E110" s="2">
        <v>0</v>
      </c>
      <c r="F110" s="2">
        <v>0</v>
      </c>
      <c r="G110" s="3">
        <f t="shared" si="0"/>
        <v>3.7975600000000003</v>
      </c>
      <c r="H110" s="3">
        <f t="shared" si="1"/>
        <v>0.15999999999999659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64625.279999999999</v>
      </c>
      <c r="D111" s="2">
        <f>'PR-RAS'!E115</f>
        <v>159825.16</v>
      </c>
      <c r="E111" s="2">
        <v>0</v>
      </c>
      <c r="F111" s="2">
        <v>0</v>
      </c>
      <c r="G111" s="3">
        <f t="shared" si="0"/>
        <v>42270.315999999999</v>
      </c>
      <c r="H111" s="3">
        <f t="shared" si="1"/>
        <v>0.44000000000232831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575.59</v>
      </c>
      <c r="D113" s="2">
        <f>'PR-RAS'!E117</f>
        <v>4353.43</v>
      </c>
      <c r="E113" s="2">
        <v>0</v>
      </c>
      <c r="F113" s="2">
        <v>0</v>
      </c>
      <c r="G113" s="3">
        <f t="shared" si="0"/>
        <v>1039.6344000000001</v>
      </c>
      <c r="H113" s="3">
        <f t="shared" si="1"/>
        <v>0.84000000000025921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13019.210000000001</v>
      </c>
      <c r="D116" s="2">
        <f>'PR-RAS'!E120</f>
        <v>14424.380000000001</v>
      </c>
      <c r="E116" s="2">
        <v>0</v>
      </c>
      <c r="F116" s="2">
        <v>0</v>
      </c>
      <c r="G116" s="3">
        <f t="shared" si="0"/>
        <v>4814.8165500000005</v>
      </c>
      <c r="H116" s="3">
        <f t="shared" si="1"/>
        <v>0.59000000000196451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159.35</v>
      </c>
      <c r="D117" s="2">
        <f>'PR-RAS'!E121</f>
        <v>303.77</v>
      </c>
      <c r="E117" s="2">
        <v>0</v>
      </c>
      <c r="F117" s="2">
        <v>0</v>
      </c>
      <c r="G117" s="3">
        <f t="shared" si="0"/>
        <v>88.959240000000008</v>
      </c>
      <c r="H117" s="3">
        <f t="shared" si="1"/>
        <v>0.58000000000001251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12859.86</v>
      </c>
      <c r="D118" s="2">
        <f>'PR-RAS'!E122</f>
        <v>14120.61</v>
      </c>
      <c r="E118" s="2">
        <v>0</v>
      </c>
      <c r="F118" s="2">
        <v>0</v>
      </c>
      <c r="G118" s="3">
        <f t="shared" si="0"/>
        <v>4808.8263600000009</v>
      </c>
      <c r="H118" s="3">
        <f t="shared" si="1"/>
        <v>0.52999999999883585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2934.41</v>
      </c>
      <c r="D121" s="2">
        <f>'PR-RAS'!E125</f>
        <v>1639.2</v>
      </c>
      <c r="E121" s="2">
        <v>0</v>
      </c>
      <c r="F121" s="2">
        <v>0</v>
      </c>
      <c r="G121" s="3">
        <f t="shared" si="0"/>
        <v>745.53719999999987</v>
      </c>
      <c r="H121" s="3">
        <f t="shared" si="1"/>
        <v>0.60999999999989996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2934.41</v>
      </c>
      <c r="D122" s="2">
        <f>'PR-RAS'!E126</f>
        <v>1639.2</v>
      </c>
      <c r="E122" s="2">
        <v>0</v>
      </c>
      <c r="F122" s="2">
        <v>0</v>
      </c>
      <c r="G122" s="3">
        <f t="shared" si="0"/>
        <v>751.75000999999986</v>
      </c>
      <c r="H122" s="3">
        <f t="shared" si="1"/>
        <v>0.60999999999989996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2934.41</v>
      </c>
      <c r="D124" s="2">
        <f>'PR-RAS'!E128</f>
        <v>1639.2</v>
      </c>
      <c r="E124" s="2">
        <v>0</v>
      </c>
      <c r="F124" s="2">
        <v>0</v>
      </c>
      <c r="G124" s="3">
        <f t="shared" si="0"/>
        <v>764.17562999999996</v>
      </c>
      <c r="H124" s="3">
        <f t="shared" si="1"/>
        <v>0.60999999999989996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660202.7300000001</v>
      </c>
      <c r="D148" s="2">
        <f>'PR-RAS'!E152</f>
        <v>798687.42</v>
      </c>
      <c r="E148" s="2">
        <v>0</v>
      </c>
      <c r="F148" s="2">
        <v>0</v>
      </c>
      <c r="G148" s="3">
        <f t="shared" si="0"/>
        <v>331863.90279000002</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71260.37</v>
      </c>
      <c r="D149" s="2">
        <f>'PR-RAS'!E153</f>
        <v>132480.23000000001</v>
      </c>
      <c r="E149" s="2">
        <v>0</v>
      </c>
      <c r="F149" s="2">
        <v>0</v>
      </c>
      <c r="G149" s="3">
        <f t="shared" si="0"/>
        <v>49760.682840000001</v>
      </c>
      <c r="H149" s="3">
        <f t="shared" si="1"/>
        <v>0.60000000000582077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53145.279999999999</v>
      </c>
      <c r="D150" s="2">
        <f>'PR-RAS'!E154</f>
        <v>105989.57</v>
      </c>
      <c r="E150" s="2">
        <v>0</v>
      </c>
      <c r="F150" s="2">
        <v>0</v>
      </c>
      <c r="G150" s="3">
        <f t="shared" si="0"/>
        <v>39503.538580000008</v>
      </c>
      <c r="H150" s="3">
        <f t="shared" si="1"/>
        <v>0.70999999999185093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53145.279999999999</v>
      </c>
      <c r="D151" s="2">
        <f>'PR-RAS'!E155</f>
        <v>105989.57</v>
      </c>
      <c r="E151" s="2">
        <v>0</v>
      </c>
      <c r="F151" s="2">
        <v>0</v>
      </c>
      <c r="G151" s="3">
        <f t="shared" si="0"/>
        <v>39768.663000000008</v>
      </c>
      <c r="H151" s="3">
        <f t="shared" si="1"/>
        <v>0.70999999999185093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8406.32</v>
      </c>
      <c r="D155" s="2">
        <f>'PR-RAS'!E159</f>
        <v>9002.32</v>
      </c>
      <c r="E155" s="2">
        <v>0</v>
      </c>
      <c r="F155" s="2">
        <v>0</v>
      </c>
      <c r="G155" s="3">
        <f t="shared" si="0"/>
        <v>4067.28784</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9708.77</v>
      </c>
      <c r="D156" s="2">
        <f>'PR-RAS'!E160</f>
        <v>17488.34</v>
      </c>
      <c r="E156" s="2">
        <v>0</v>
      </c>
      <c r="F156" s="2">
        <v>0</v>
      </c>
      <c r="G156" s="3">
        <f t="shared" si="0"/>
        <v>6926.2447499999998</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9708.77</v>
      </c>
      <c r="D158" s="2">
        <f>'PR-RAS'!E162</f>
        <v>17488.34</v>
      </c>
      <c r="E158" s="2">
        <v>0</v>
      </c>
      <c r="F158" s="2">
        <v>0</v>
      </c>
      <c r="G158" s="3">
        <f t="shared" si="0"/>
        <v>7015.6156499999997</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332087.51000000007</v>
      </c>
      <c r="D160" s="2">
        <f>'PR-RAS'!E164</f>
        <v>427253.06</v>
      </c>
      <c r="E160" s="2">
        <v>0</v>
      </c>
      <c r="F160" s="2">
        <v>0</v>
      </c>
      <c r="G160" s="3">
        <f t="shared" si="0"/>
        <v>188668.38717000003</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1944.2199999999998</v>
      </c>
      <c r="D161" s="2">
        <f>'PR-RAS'!E165</f>
        <v>2374.0699999999997</v>
      </c>
      <c r="E161" s="2">
        <v>0</v>
      </c>
      <c r="F161" s="2">
        <v>0</v>
      </c>
      <c r="G161" s="3">
        <f t="shared" si="0"/>
        <v>1070.7775999999999</v>
      </c>
      <c r="H161" s="3">
        <f t="shared" si="1"/>
        <v>0.28999999999950887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186.6</v>
      </c>
      <c r="D162" s="2">
        <f>'PR-RAS'!E166</f>
        <v>0</v>
      </c>
      <c r="E162" s="2">
        <v>0</v>
      </c>
      <c r="F162" s="2">
        <v>0</v>
      </c>
      <c r="G162" s="3">
        <f t="shared" si="0"/>
        <v>30.0426</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1440.12</v>
      </c>
      <c r="D163" s="2">
        <f>'PR-RAS'!E167</f>
        <v>1862.82</v>
      </c>
      <c r="E163" s="2">
        <v>0</v>
      </c>
      <c r="F163" s="2">
        <v>0</v>
      </c>
      <c r="G163" s="3">
        <f t="shared" si="0"/>
        <v>836.8531200000001</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317.5</v>
      </c>
      <c r="D164" s="2">
        <f>'PR-RAS'!E168</f>
        <v>511.25</v>
      </c>
      <c r="E164" s="2">
        <v>0</v>
      </c>
      <c r="F164" s="2">
        <v>0</v>
      </c>
      <c r="G164" s="3">
        <f t="shared" si="0"/>
        <v>218.42000000000002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41111.79</v>
      </c>
      <c r="D166" s="2">
        <f>'PR-RAS'!E170</f>
        <v>52947.62</v>
      </c>
      <c r="E166" s="2">
        <v>0</v>
      </c>
      <c r="F166" s="2">
        <v>0</v>
      </c>
      <c r="G166" s="3">
        <f t="shared" si="0"/>
        <v>24256.159950000001</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4454.3999999999996</v>
      </c>
      <c r="D167" s="2">
        <f>'PR-RAS'!E171</f>
        <v>3097.47</v>
      </c>
      <c r="E167" s="2">
        <v>0</v>
      </c>
      <c r="F167" s="2">
        <v>0</v>
      </c>
      <c r="G167" s="3">
        <f t="shared" si="0"/>
        <v>1767.7904400000002</v>
      </c>
      <c r="H167" s="3">
        <f t="shared" si="1"/>
        <v>0.86999999999943611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13462.61</v>
      </c>
      <c r="D169" s="2">
        <f>'PR-RAS'!E173</f>
        <v>15219.46</v>
      </c>
      <c r="E169" s="2">
        <v>0</v>
      </c>
      <c r="F169" s="2">
        <v>0</v>
      </c>
      <c r="G169" s="3">
        <f t="shared" si="0"/>
        <v>7375.4570400000002</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23104.78</v>
      </c>
      <c r="D170" s="2">
        <f>'PR-RAS'!E174</f>
        <v>34630.69</v>
      </c>
      <c r="E170" s="2">
        <v>0</v>
      </c>
      <c r="F170" s="2">
        <v>0</v>
      </c>
      <c r="G170" s="3">
        <f t="shared" si="0"/>
        <v>15609.881040000002</v>
      </c>
      <c r="H170" s="3">
        <f t="shared" si="1"/>
        <v>0.52999999999883585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v>
      </c>
      <c r="D171" s="2">
        <f>'PR-RAS'!E175</f>
        <v>0</v>
      </c>
      <c r="E171" s="2">
        <v>0</v>
      </c>
      <c r="F171" s="2">
        <v>0</v>
      </c>
      <c r="G171" s="3">
        <f t="shared" si="0"/>
        <v>15.3</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259443.50000000006</v>
      </c>
      <c r="D174" s="2">
        <f>'PR-RAS'!E178</f>
        <v>311309.52999999997</v>
      </c>
      <c r="E174" s="2">
        <v>0</v>
      </c>
      <c r="F174" s="2">
        <v>0</v>
      </c>
      <c r="G174" s="3">
        <f t="shared" si="0"/>
        <v>152596.82287999999</v>
      </c>
      <c r="H174" s="3">
        <f t="shared" si="1"/>
        <v>0.96999999997206032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2897.45</v>
      </c>
      <c r="D175" s="2">
        <f>'PR-RAS'!E179</f>
        <v>4689.7</v>
      </c>
      <c r="E175" s="2">
        <v>0</v>
      </c>
      <c r="F175" s="2">
        <v>0</v>
      </c>
      <c r="G175" s="3">
        <f t="shared" si="0"/>
        <v>2136.1718999999998</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73066.47</v>
      </c>
      <c r="D176" s="2">
        <f>'PR-RAS'!E180</f>
        <v>91274.03</v>
      </c>
      <c r="E176" s="2">
        <v>0</v>
      </c>
      <c r="F176" s="2">
        <v>0</v>
      </c>
      <c r="G176" s="3">
        <f t="shared" si="0"/>
        <v>44732.542750000001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7045.61</v>
      </c>
      <c r="D177" s="2">
        <f>'PR-RAS'!E181</f>
        <v>8996.4500000000007</v>
      </c>
      <c r="E177" s="2">
        <v>0</v>
      </c>
      <c r="F177" s="2">
        <v>0</v>
      </c>
      <c r="G177" s="3">
        <f t="shared" si="0"/>
        <v>4406.7777599999999</v>
      </c>
      <c r="H177" s="3">
        <f t="shared" si="1"/>
        <v>0.84000000000105501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98472.3</v>
      </c>
      <c r="D178" s="2">
        <f>'PR-RAS'!E182</f>
        <v>102379.5</v>
      </c>
      <c r="E178" s="2">
        <v>0</v>
      </c>
      <c r="F178" s="2">
        <v>0</v>
      </c>
      <c r="G178" s="3">
        <f t="shared" si="0"/>
        <v>53671.940099999993</v>
      </c>
      <c r="H178" s="3">
        <f t="shared" si="1"/>
        <v>0.80000000000291038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326.13</v>
      </c>
      <c r="D179" s="2">
        <f>'PR-RAS'!E183</f>
        <v>225</v>
      </c>
      <c r="E179" s="2">
        <v>0</v>
      </c>
      <c r="F179" s="2">
        <v>0</v>
      </c>
      <c r="G179" s="3">
        <f t="shared" si="0"/>
        <v>138.15114</v>
      </c>
      <c r="H179" s="3">
        <f t="shared" si="1"/>
        <v>0.12999999999999545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3192.64</v>
      </c>
      <c r="D180" s="2">
        <f>'PR-RAS'!E184</f>
        <v>0</v>
      </c>
      <c r="E180" s="2">
        <v>0</v>
      </c>
      <c r="F180" s="2">
        <v>0</v>
      </c>
      <c r="G180" s="3">
        <f t="shared" si="0"/>
        <v>571.48255999999992</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62258.26</v>
      </c>
      <c r="D181" s="2">
        <f>'PR-RAS'!E185</f>
        <v>93130.19</v>
      </c>
      <c r="E181" s="2">
        <v>0</v>
      </c>
      <c r="F181" s="2">
        <v>0</v>
      </c>
      <c r="G181" s="3">
        <f t="shared" si="0"/>
        <v>44733.355199999998</v>
      </c>
      <c r="H181" s="3">
        <f t="shared" si="1"/>
        <v>0.45000000000436557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9855.39</v>
      </c>
      <c r="D182" s="2">
        <f>'PR-RAS'!E186</f>
        <v>8631.25</v>
      </c>
      <c r="E182" s="2">
        <v>0</v>
      </c>
      <c r="F182" s="2">
        <v>0</v>
      </c>
      <c r="G182" s="3">
        <f t="shared" si="0"/>
        <v>4908.3380899999993</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2329.25</v>
      </c>
      <c r="D183" s="2">
        <f>'PR-RAS'!E187</f>
        <v>1983.41</v>
      </c>
      <c r="E183" s="2">
        <v>0</v>
      </c>
      <c r="F183" s="2">
        <v>0</v>
      </c>
      <c r="G183" s="3">
        <f t="shared" si="0"/>
        <v>1145.88474</v>
      </c>
      <c r="H183" s="3">
        <f t="shared" si="1"/>
        <v>0.66000000000008185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29588</v>
      </c>
      <c r="D190" s="2">
        <f>'PR-RAS'!E194</f>
        <v>60621.840000000004</v>
      </c>
      <c r="E190" s="2">
        <v>0</v>
      </c>
      <c r="F190" s="2">
        <v>0</v>
      </c>
      <c r="G190" s="3">
        <f t="shared" si="0"/>
        <v>28507.187519999999</v>
      </c>
      <c r="H190" s="3">
        <f t="shared" si="1"/>
        <v>0.1599999999962165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3058.08</v>
      </c>
      <c r="D191" s="2">
        <f>'PR-RAS'!E195</f>
        <v>24356.5</v>
      </c>
      <c r="E191" s="2">
        <v>0</v>
      </c>
      <c r="F191" s="2">
        <v>0</v>
      </c>
      <c r="G191" s="3">
        <f t="shared" si="0"/>
        <v>9836.5051999999996</v>
      </c>
      <c r="H191" s="3">
        <f t="shared" si="1"/>
        <v>0.57999999999992724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4051.79</v>
      </c>
      <c r="D192" s="2">
        <f>'PR-RAS'!E196</f>
        <v>4045.76</v>
      </c>
      <c r="E192" s="2">
        <v>0</v>
      </c>
      <c r="F192" s="2">
        <v>0</v>
      </c>
      <c r="G192" s="3">
        <f t="shared" si="0"/>
        <v>2319.3722100000005</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1868.67</v>
      </c>
      <c r="D193" s="2">
        <f>'PR-RAS'!E197</f>
        <v>2779.17</v>
      </c>
      <c r="E193" s="2">
        <v>0</v>
      </c>
      <c r="F193" s="2">
        <v>0</v>
      </c>
      <c r="G193" s="3">
        <f t="shared" si="0"/>
        <v>1425.9859200000001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598.77</v>
      </c>
      <c r="D194" s="2">
        <f>'PR-RAS'!E198</f>
        <v>598.77</v>
      </c>
      <c r="E194" s="2">
        <v>0</v>
      </c>
      <c r="F194" s="2">
        <v>0</v>
      </c>
      <c r="G194" s="3">
        <f t="shared" si="0"/>
        <v>346.68783000000002</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323.88</v>
      </c>
      <c r="D195" s="2">
        <f>'PR-RAS'!E199</f>
        <v>1264.24</v>
      </c>
      <c r="E195" s="2">
        <v>0</v>
      </c>
      <c r="F195" s="2">
        <v>0</v>
      </c>
      <c r="G195" s="3">
        <f t="shared" si="0"/>
        <v>553.35784000000001</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19686.810000000001</v>
      </c>
      <c r="D197" s="2">
        <f>'PR-RAS'!E201</f>
        <v>27577.4</v>
      </c>
      <c r="E197" s="2">
        <v>0</v>
      </c>
      <c r="F197" s="2">
        <v>0</v>
      </c>
      <c r="G197" s="3">
        <f t="shared" si="0"/>
        <v>14668.95556</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1019.43</v>
      </c>
      <c r="D198" s="2">
        <f>'PR-RAS'!E202</f>
        <v>1166.0899999999999</v>
      </c>
      <c r="E198" s="2">
        <v>0</v>
      </c>
      <c r="F198" s="2">
        <v>0</v>
      </c>
      <c r="G198" s="3">
        <f t="shared" si="0"/>
        <v>660.26716999999996</v>
      </c>
      <c r="H198" s="3">
        <f t="shared" si="1"/>
        <v>0.51999999999986812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1019.43</v>
      </c>
      <c r="D212" s="2">
        <f>'PR-RAS'!E216</f>
        <v>1166.0899999999999</v>
      </c>
      <c r="E212" s="2">
        <v>0</v>
      </c>
      <c r="F212" s="2">
        <v>0</v>
      </c>
      <c r="G212" s="3">
        <f t="shared" si="0"/>
        <v>707.18970999999988</v>
      </c>
      <c r="H212" s="3">
        <f t="shared" si="1"/>
        <v>0.51999999999986812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1019.43</v>
      </c>
      <c r="D213" s="2">
        <f>'PR-RAS'!E217</f>
        <v>1166.0899999999999</v>
      </c>
      <c r="E213" s="2">
        <v>0</v>
      </c>
      <c r="F213" s="2">
        <v>0</v>
      </c>
      <c r="G213" s="3">
        <f t="shared" si="0"/>
        <v>710.54131999999993</v>
      </c>
      <c r="H213" s="3">
        <f t="shared" si="1"/>
        <v>0.51999999999986812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1009.32</v>
      </c>
      <c r="D217" s="2">
        <f>'PR-RAS'!E221</f>
        <v>3846.5</v>
      </c>
      <c r="E217" s="2">
        <v>0</v>
      </c>
      <c r="F217" s="2">
        <v>0</v>
      </c>
      <c r="G217" s="3">
        <f t="shared" si="0"/>
        <v>1879.7011199999999</v>
      </c>
      <c r="H217" s="3">
        <f t="shared" si="1"/>
        <v>0.82000000000005002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1009.32</v>
      </c>
      <c r="D221" s="2">
        <f>'PR-RAS'!E225</f>
        <v>3846.5</v>
      </c>
      <c r="E221" s="2">
        <v>0</v>
      </c>
      <c r="F221" s="2">
        <v>0</v>
      </c>
      <c r="G221" s="3">
        <f t="shared" si="0"/>
        <v>1914.5103999999999</v>
      </c>
      <c r="H221" s="3">
        <f t="shared" si="1"/>
        <v>0.82000000000005002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1009.32</v>
      </c>
      <c r="D224" s="2">
        <f>'PR-RAS'!E228</f>
        <v>3846.5</v>
      </c>
      <c r="E224" s="2">
        <v>0</v>
      </c>
      <c r="F224" s="2">
        <v>0</v>
      </c>
      <c r="G224" s="3">
        <f t="shared" si="0"/>
        <v>1940.61736</v>
      </c>
      <c r="H224" s="3">
        <f t="shared" si="1"/>
        <v>0.82000000000005002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76837.600000000006</v>
      </c>
      <c r="D226" s="2">
        <f>'PR-RAS'!E230</f>
        <v>80089</v>
      </c>
      <c r="E226" s="2">
        <v>0</v>
      </c>
      <c r="F226" s="2">
        <v>0</v>
      </c>
      <c r="G226" s="3">
        <f t="shared" si="0"/>
        <v>53328.51</v>
      </c>
      <c r="H226" s="3">
        <f t="shared" si="1"/>
        <v>0.39999999999417923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1200</v>
      </c>
      <c r="E233" s="2">
        <v>0</v>
      </c>
      <c r="F233" s="2">
        <v>0</v>
      </c>
      <c r="G233" s="3">
        <f t="shared" si="0"/>
        <v>556.80000000000007</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1200</v>
      </c>
      <c r="E234" s="2">
        <v>0</v>
      </c>
      <c r="F234" s="2">
        <v>0</v>
      </c>
      <c r="G234" s="3">
        <f t="shared" si="0"/>
        <v>559.20000000000005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76837.600000000006</v>
      </c>
      <c r="D242" s="2">
        <f>'PR-RAS'!E246</f>
        <v>76207.94</v>
      </c>
      <c r="E242" s="2">
        <v>0</v>
      </c>
      <c r="F242" s="2">
        <v>0</v>
      </c>
      <c r="G242" s="3">
        <f t="shared" si="0"/>
        <v>55250.088680000001</v>
      </c>
      <c r="H242" s="3">
        <f t="shared" si="1"/>
        <v>0.45999999999185093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76837.600000000006</v>
      </c>
      <c r="D243" s="2">
        <f>'PR-RAS'!E247</f>
        <v>76207.94</v>
      </c>
      <c r="E243" s="2">
        <v>0</v>
      </c>
      <c r="F243" s="2">
        <v>0</v>
      </c>
      <c r="G243" s="3">
        <f t="shared" si="0"/>
        <v>55479.34216</v>
      </c>
      <c r="H243" s="3">
        <f t="shared" si="1"/>
        <v>0.45999999999185093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2681.06</v>
      </c>
      <c r="E246" s="2">
        <v>0</v>
      </c>
      <c r="F246" s="2">
        <v>0</v>
      </c>
      <c r="G246" s="3">
        <f t="shared" si="0"/>
        <v>1313.7194</v>
      </c>
      <c r="H246" s="3">
        <f t="shared" si="1"/>
        <v>5.999999999994543E-2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2681.06</v>
      </c>
      <c r="E247" s="2">
        <v>0</v>
      </c>
      <c r="F247" s="2">
        <v>0</v>
      </c>
      <c r="G247" s="3">
        <f t="shared" si="0"/>
        <v>1319.08152</v>
      </c>
      <c r="H247" s="3">
        <f t="shared" si="1"/>
        <v>5.999999999994543E-2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26152.720000000001</v>
      </c>
      <c r="D258" s="2">
        <f>'PR-RAS'!E262</f>
        <v>38590</v>
      </c>
      <c r="E258" s="2">
        <v>0</v>
      </c>
      <c r="F258" s="2">
        <v>0</v>
      </c>
      <c r="G258" s="3">
        <f t="shared" si="0"/>
        <v>26556.509040000001</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26152.720000000001</v>
      </c>
      <c r="D265" s="2">
        <f>'PR-RAS'!E269</f>
        <v>38590</v>
      </c>
      <c r="E265" s="2">
        <v>0</v>
      </c>
      <c r="F265" s="2">
        <v>0</v>
      </c>
      <c r="G265" s="3">
        <f t="shared" si="0"/>
        <v>27279.838080000001</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24452.720000000001</v>
      </c>
      <c r="D266" s="2">
        <f>'PR-RAS'!E270</f>
        <v>38590</v>
      </c>
      <c r="E266" s="2">
        <v>0</v>
      </c>
      <c r="F266" s="2">
        <v>0</v>
      </c>
      <c r="G266" s="3">
        <f t="shared" si="0"/>
        <v>26932.6708</v>
      </c>
      <c r="H266" s="3">
        <f t="shared" si="1"/>
        <v>0.27999999999883585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1700</v>
      </c>
      <c r="D267" s="2">
        <f>'PR-RAS'!E271</f>
        <v>0</v>
      </c>
      <c r="E267" s="2">
        <v>0</v>
      </c>
      <c r="F267" s="2">
        <v>0</v>
      </c>
      <c r="G267" s="3">
        <f t="shared" si="0"/>
        <v>452.20000000000005</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151835.78</v>
      </c>
      <c r="D269" s="2">
        <f>'PR-RAS'!E273</f>
        <v>115262.54</v>
      </c>
      <c r="E269" s="2">
        <v>0</v>
      </c>
      <c r="F269" s="2">
        <v>0</v>
      </c>
      <c r="G269" s="3">
        <f t="shared" si="0"/>
        <v>102472.71048000001</v>
      </c>
      <c r="H269" s="3">
        <f t="shared" si="1"/>
        <v>0.680000000007567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80624.899999999994</v>
      </c>
      <c r="D270" s="2">
        <f>'PR-RAS'!E274</f>
        <v>100857.28</v>
      </c>
      <c r="E270" s="2">
        <v>0</v>
      </c>
      <c r="F270" s="2">
        <v>0</v>
      </c>
      <c r="G270" s="3">
        <f t="shared" si="0"/>
        <v>75949.314740000002</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80624.899999999994</v>
      </c>
      <c r="D271" s="2">
        <f>'PR-RAS'!E275</f>
        <v>100857.28</v>
      </c>
      <c r="E271" s="2">
        <v>0</v>
      </c>
      <c r="F271" s="2">
        <v>0</v>
      </c>
      <c r="G271" s="3">
        <f t="shared" si="0"/>
        <v>76231.65419999999</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71210.880000000005</v>
      </c>
      <c r="D285" s="2">
        <f>'PR-RAS'!E289</f>
        <v>14405.26</v>
      </c>
      <c r="E285" s="2">
        <v>0</v>
      </c>
      <c r="F285" s="2">
        <v>0</v>
      </c>
      <c r="G285" s="3">
        <f t="shared" si="12"/>
        <v>28406.077600000001</v>
      </c>
      <c r="H285" s="3">
        <f t="shared" si="13"/>
        <v>0.37999999999556167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71210.880000000005</v>
      </c>
      <c r="D286" s="2">
        <f>'PR-RAS'!E290</f>
        <v>14405.26</v>
      </c>
      <c r="E286" s="2">
        <v>0</v>
      </c>
      <c r="F286" s="2">
        <v>0</v>
      </c>
      <c r="G286" s="3">
        <f t="shared" si="12"/>
        <v>28506.098999999998</v>
      </c>
      <c r="H286" s="3">
        <f t="shared" si="13"/>
        <v>0.37999999999556167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660202.7300000001</v>
      </c>
      <c r="D295" s="2">
        <f>'PR-RAS'!E299</f>
        <v>798687.42</v>
      </c>
      <c r="E295" s="2">
        <v>0</v>
      </c>
      <c r="F295" s="2">
        <v>0</v>
      </c>
      <c r="G295" s="3">
        <f t="shared" si="12"/>
        <v>663727.80558000004</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354445.82999999996</v>
      </c>
      <c r="D296" s="2">
        <f>'PR-RAS'!E300</f>
        <v>228674.58999999985</v>
      </c>
      <c r="E296" s="2">
        <v>0</v>
      </c>
      <c r="F296" s="2">
        <v>0</v>
      </c>
      <c r="G296" s="3">
        <f t="shared" si="12"/>
        <v>239479.5279499999</v>
      </c>
      <c r="H296" s="3">
        <f t="shared" si="13"/>
        <v>0.58000000019092113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4436670.68</v>
      </c>
      <c r="D298" s="2">
        <f>'PR-RAS'!E302</f>
        <v>4719662.75</v>
      </c>
      <c r="E298" s="2">
        <v>0</v>
      </c>
      <c r="F298" s="2">
        <v>0</v>
      </c>
      <c r="G298" s="3">
        <f t="shared" si="12"/>
        <v>4121170.8654599995</v>
      </c>
      <c r="H298" s="3">
        <f t="shared" si="13"/>
        <v>0.57000000029802322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88218.559999999998</v>
      </c>
      <c r="D300" s="2">
        <f>'PR-RAS'!E304</f>
        <v>27446.819999999832</v>
      </c>
      <c r="E300" s="2">
        <v>0</v>
      </c>
      <c r="F300" s="2">
        <v>0</v>
      </c>
      <c r="G300" s="3">
        <f t="shared" si="12"/>
        <v>42790.547799999898</v>
      </c>
      <c r="H300" s="3">
        <f t="shared" si="13"/>
        <v>0.62000000016996637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1510.5</v>
      </c>
      <c r="D301" s="2">
        <f>'PR-RAS'!E305</f>
        <v>284.14000000000033</v>
      </c>
      <c r="E301" s="2">
        <v>0</v>
      </c>
      <c r="F301" s="2">
        <v>0</v>
      </c>
      <c r="G301" s="3">
        <f t="shared" si="12"/>
        <v>623.63400000000013</v>
      </c>
      <c r="H301" s="3">
        <f t="shared" si="13"/>
        <v>0.64000000000032742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21591.52</v>
      </c>
      <c r="D303" s="2">
        <f>'PR-RAS'!E308</f>
        <v>68.64</v>
      </c>
      <c r="E303" s="2">
        <v>0</v>
      </c>
      <c r="F303" s="2">
        <v>0</v>
      </c>
      <c r="G303" s="3">
        <f t="shared" si="12"/>
        <v>6562.0975999999991</v>
      </c>
      <c r="H303" s="3">
        <f t="shared" si="13"/>
        <v>0.83999999999956287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5100</v>
      </c>
      <c r="D304" s="2">
        <f>'PR-RAS'!E309</f>
        <v>0</v>
      </c>
      <c r="E304" s="2">
        <v>0</v>
      </c>
      <c r="F304" s="2">
        <v>0</v>
      </c>
      <c r="G304" s="3">
        <f t="shared" si="12"/>
        <v>1545.3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5100</v>
      </c>
      <c r="D305" s="2">
        <f>'PR-RAS'!E310</f>
        <v>0</v>
      </c>
      <c r="E305" s="2">
        <v>0</v>
      </c>
      <c r="F305" s="2">
        <v>0</v>
      </c>
      <c r="G305" s="3">
        <f t="shared" si="12"/>
        <v>1550.3999999999999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5100</v>
      </c>
      <c r="D306" s="2">
        <f>'PR-RAS'!E311</f>
        <v>0</v>
      </c>
      <c r="E306" s="2">
        <v>0</v>
      </c>
      <c r="F306" s="2">
        <v>0</v>
      </c>
      <c r="G306" s="3">
        <f t="shared" si="12"/>
        <v>1555.5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16491.52</v>
      </c>
      <c r="D316" s="2">
        <f>'PR-RAS'!E321</f>
        <v>68.64</v>
      </c>
      <c r="E316" s="2">
        <v>0</v>
      </c>
      <c r="F316" s="2">
        <v>0</v>
      </c>
      <c r="G316" s="3">
        <f t="shared" si="12"/>
        <v>5238.0720000000001</v>
      </c>
      <c r="H316" s="3">
        <f t="shared" si="13"/>
        <v>0.83999999999956287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16491.52</v>
      </c>
      <c r="D317" s="2">
        <f>'PR-RAS'!E322</f>
        <v>68.64</v>
      </c>
      <c r="E317" s="2">
        <v>0</v>
      </c>
      <c r="F317" s="2">
        <v>0</v>
      </c>
      <c r="G317" s="3">
        <f t="shared" si="12"/>
        <v>5254.7007999999996</v>
      </c>
      <c r="H317" s="3">
        <f t="shared" si="13"/>
        <v>0.83999999999956287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16491.52</v>
      </c>
      <c r="D318" s="2">
        <f>'PR-RAS'!E323</f>
        <v>68.64</v>
      </c>
      <c r="E318" s="2">
        <v>0</v>
      </c>
      <c r="F318" s="2">
        <v>0</v>
      </c>
      <c r="G318" s="3">
        <f t="shared" si="12"/>
        <v>5271.3296</v>
      </c>
      <c r="H318" s="3">
        <f t="shared" si="13"/>
        <v>0.83999999999956287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448269.75</v>
      </c>
      <c r="D355" s="2">
        <f>'PR-RAS'!E360</f>
        <v>497499.34</v>
      </c>
      <c r="E355" s="2">
        <v>0</v>
      </c>
      <c r="F355" s="2">
        <v>0</v>
      </c>
      <c r="G355" s="3">
        <f t="shared" si="12"/>
        <v>510917.02422000002</v>
      </c>
      <c r="H355" s="3">
        <f t="shared" si="13"/>
        <v>0.59000000002561137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85230.52</v>
      </c>
      <c r="E356" s="2">
        <v>0</v>
      </c>
      <c r="F356" s="2">
        <v>0</v>
      </c>
      <c r="G356" s="3">
        <f t="shared" si="12"/>
        <v>60513.669199999997</v>
      </c>
      <c r="H356" s="3">
        <f t="shared" si="13"/>
        <v>0.47999999999592546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85230.52</v>
      </c>
      <c r="E361" s="2">
        <v>0</v>
      </c>
      <c r="F361" s="2">
        <v>0</v>
      </c>
      <c r="G361" s="3">
        <f t="shared" si="12"/>
        <v>61365.974399999999</v>
      </c>
      <c r="H361" s="3">
        <f t="shared" si="13"/>
        <v>0.47999999999592546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85230.52</v>
      </c>
      <c r="E365" s="2">
        <v>0</v>
      </c>
      <c r="F365" s="2">
        <v>0</v>
      </c>
      <c r="G365" s="3">
        <f t="shared" si="12"/>
        <v>62047.81856</v>
      </c>
      <c r="H365" s="3">
        <f t="shared" si="13"/>
        <v>0.47999999999592546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407871.02999999997</v>
      </c>
      <c r="D368" s="2">
        <f>'PR-RAS'!E373</f>
        <v>28425.119999999999</v>
      </c>
      <c r="E368" s="2">
        <v>0</v>
      </c>
      <c r="F368" s="2">
        <v>0</v>
      </c>
      <c r="G368" s="3">
        <f t="shared" si="12"/>
        <v>170552.70608999999</v>
      </c>
      <c r="H368" s="3">
        <f t="shared" si="13"/>
        <v>0.14999999996871338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269634.58999999997</v>
      </c>
      <c r="D369" s="2">
        <f>'PR-RAS'!E374</f>
        <v>10000</v>
      </c>
      <c r="E369" s="2">
        <v>0</v>
      </c>
      <c r="F369" s="2">
        <v>0</v>
      </c>
      <c r="G369" s="3">
        <f t="shared" si="12"/>
        <v>106585.52911999999</v>
      </c>
      <c r="H369" s="3">
        <f t="shared" si="13"/>
        <v>0.41000000003259629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67715.23</v>
      </c>
      <c r="D371" s="2">
        <f>'PR-RAS'!E376</f>
        <v>10000</v>
      </c>
      <c r="E371" s="2">
        <v>0</v>
      </c>
      <c r="F371" s="2">
        <v>0</v>
      </c>
      <c r="G371" s="3">
        <f t="shared" si="12"/>
        <v>32454.6351</v>
      </c>
      <c r="H371" s="3">
        <f t="shared" si="13"/>
        <v>0.22999999999592546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193312.36</v>
      </c>
      <c r="D372" s="2">
        <f>'PR-RAS'!E377</f>
        <v>0</v>
      </c>
      <c r="E372" s="2">
        <v>0</v>
      </c>
      <c r="F372" s="2">
        <v>0</v>
      </c>
      <c r="G372" s="3">
        <f t="shared" si="12"/>
        <v>71718.885559999995</v>
      </c>
      <c r="H372" s="3">
        <f t="shared" si="13"/>
        <v>0.35999999998603016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8607</v>
      </c>
      <c r="D373" s="2">
        <f>'PR-RAS'!E378</f>
        <v>0</v>
      </c>
      <c r="E373" s="2">
        <v>0</v>
      </c>
      <c r="F373" s="2">
        <v>0</v>
      </c>
      <c r="G373" s="3">
        <f t="shared" si="12"/>
        <v>3201.8040000000001</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83797.440000000002</v>
      </c>
      <c r="D374" s="2">
        <f>'PR-RAS'!E379</f>
        <v>17518.87</v>
      </c>
      <c r="E374" s="2">
        <v>0</v>
      </c>
      <c r="F374" s="2">
        <v>0</v>
      </c>
      <c r="G374" s="3">
        <f t="shared" si="12"/>
        <v>44325.522139999994</v>
      </c>
      <c r="H374" s="3">
        <f t="shared" si="13"/>
        <v>0.57000000000334694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7986.63</v>
      </c>
      <c r="D375" s="2">
        <f>'PR-RAS'!E380</f>
        <v>8299.43</v>
      </c>
      <c r="E375" s="2">
        <v>0</v>
      </c>
      <c r="F375" s="2">
        <v>0</v>
      </c>
      <c r="G375" s="3">
        <f t="shared" si="12"/>
        <v>9194.9732600000007</v>
      </c>
      <c r="H375" s="3">
        <f t="shared" si="13"/>
        <v>0.8000000000001819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829.4</v>
      </c>
      <c r="D377" s="2">
        <f>'PR-RAS'!E382</f>
        <v>363.13</v>
      </c>
      <c r="E377" s="2">
        <v>0</v>
      </c>
      <c r="F377" s="2">
        <v>0</v>
      </c>
      <c r="G377" s="3">
        <f t="shared" si="12"/>
        <v>584.92815999999993</v>
      </c>
      <c r="H377" s="3">
        <f t="shared" si="13"/>
        <v>0.52999999999997272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74981.41</v>
      </c>
      <c r="D381" s="2">
        <f>'PR-RAS'!E386</f>
        <v>8856.31</v>
      </c>
      <c r="E381" s="2">
        <v>0</v>
      </c>
      <c r="F381" s="2">
        <v>0</v>
      </c>
      <c r="G381" s="3">
        <f t="shared" si="12"/>
        <v>35223.731399999997</v>
      </c>
      <c r="H381" s="3">
        <f t="shared" si="13"/>
        <v>0.72000000000298314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54439</v>
      </c>
      <c r="D396" s="2">
        <f>'PR-RAS'!E401</f>
        <v>906.25</v>
      </c>
      <c r="E396" s="2">
        <v>0</v>
      </c>
      <c r="F396" s="2">
        <v>0</v>
      </c>
      <c r="G396" s="3">
        <f t="shared" si="12"/>
        <v>22219.342500000002</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1837.5</v>
      </c>
      <c r="D398" s="2">
        <f>'PR-RAS'!E403</f>
        <v>906.25</v>
      </c>
      <c r="E398" s="2">
        <v>0</v>
      </c>
      <c r="F398" s="2">
        <v>0</v>
      </c>
      <c r="G398" s="3">
        <f t="shared" si="12"/>
        <v>1449.0500000000002</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52601.5</v>
      </c>
      <c r="D400" s="2">
        <f>'PR-RAS'!E405</f>
        <v>0</v>
      </c>
      <c r="E400" s="2">
        <v>0</v>
      </c>
      <c r="F400" s="2">
        <v>0</v>
      </c>
      <c r="G400" s="3">
        <f t="shared" si="12"/>
        <v>20987.998500000002</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40398.720000000001</v>
      </c>
      <c r="D407" s="2">
        <f>'PR-RAS'!E412</f>
        <v>383843.7</v>
      </c>
      <c r="E407" s="2">
        <v>0</v>
      </c>
      <c r="F407" s="2">
        <v>0</v>
      </c>
      <c r="G407" s="3">
        <f t="shared" si="12"/>
        <v>328082.96472000005</v>
      </c>
      <c r="H407" s="3">
        <f t="shared" si="13"/>
        <v>0.57999999998719431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40398.720000000001</v>
      </c>
      <c r="D408" s="2">
        <f>'PR-RAS'!E413</f>
        <v>383843.7</v>
      </c>
      <c r="E408" s="2">
        <v>0</v>
      </c>
      <c r="F408" s="2">
        <v>0</v>
      </c>
      <c r="G408" s="3">
        <f t="shared" si="12"/>
        <v>328891.05083999998</v>
      </c>
      <c r="H408" s="3">
        <f t="shared" si="13"/>
        <v>0.57999999998719431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426678.23</v>
      </c>
      <c r="D413" s="2">
        <f>'PR-RAS'!E418</f>
        <v>497430.7</v>
      </c>
      <c r="E413" s="2">
        <v>0</v>
      </c>
      <c r="F413" s="2">
        <v>0</v>
      </c>
      <c r="G413" s="3">
        <f t="shared" si="12"/>
        <v>585674.32755999989</v>
      </c>
      <c r="H413" s="3">
        <f t="shared" si="13"/>
        <v>0.52999999996973202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3970853.17</v>
      </c>
      <c r="D415" s="2">
        <f>'PR-RAS'!E420</f>
        <v>4391583.7300000004</v>
      </c>
      <c r="E415" s="2">
        <v>0</v>
      </c>
      <c r="F415" s="2">
        <v>0</v>
      </c>
      <c r="G415" s="3">
        <f t="shared" si="12"/>
        <v>5280164.5408199998</v>
      </c>
      <c r="H415" s="3">
        <f t="shared" si="13"/>
        <v>0.43999999947845936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9892.7099999999991</v>
      </c>
      <c r="D416" s="2">
        <f>'PR-RAS'!E421</f>
        <v>9969</v>
      </c>
      <c r="E416" s="2">
        <v>0</v>
      </c>
      <c r="F416" s="2">
        <v>0</v>
      </c>
      <c r="G416" s="3">
        <f t="shared" si="12"/>
        <v>12379.744649999999</v>
      </c>
      <c r="H416" s="3">
        <f t="shared" si="13"/>
        <v>0.29000000000087311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1036240.0800000001</v>
      </c>
      <c r="D417" s="2">
        <f>'PR-RAS'!E422</f>
        <v>1027430.6499999999</v>
      </c>
      <c r="E417" s="2">
        <v>0</v>
      </c>
      <c r="F417" s="2">
        <v>0</v>
      </c>
      <c r="G417" s="3">
        <f t="shared" si="12"/>
        <v>1285898.1740799998</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1108472.48</v>
      </c>
      <c r="D418" s="2">
        <f>'PR-RAS'!E423</f>
        <v>1296186.76</v>
      </c>
      <c r="E418" s="2">
        <v>0</v>
      </c>
      <c r="F418" s="2">
        <v>0</v>
      </c>
      <c r="G418" s="3">
        <f t="shared" si="12"/>
        <v>1543252.7819999999</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72232.399999999907</v>
      </c>
      <c r="D420" s="2">
        <f>'PR-RAS'!E425</f>
        <v>268756.1100000001</v>
      </c>
      <c r="E420" s="2">
        <v>0</v>
      </c>
      <c r="F420" s="2">
        <v>0</v>
      </c>
      <c r="G420" s="3">
        <f t="shared" si="12"/>
        <v>255482.99578000003</v>
      </c>
      <c r="H420" s="3">
        <f t="shared" si="13"/>
        <v>0.51000000000931323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465817.50999999978</v>
      </c>
      <c r="D421" s="2">
        <f>'PR-RAS'!E426</f>
        <v>328079.01999999955</v>
      </c>
      <c r="E421" s="2">
        <v>0</v>
      </c>
      <c r="F421" s="2">
        <v>0</v>
      </c>
      <c r="G421" s="3">
        <f t="shared" si="12"/>
        <v>471229.73099999951</v>
      </c>
      <c r="H421" s="3">
        <f t="shared" si="13"/>
        <v>0.50999999977648258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98111.26999999999</v>
      </c>
      <c r="D423" s="2">
        <f>'PR-RAS'!E428</f>
        <v>37415.819999999832</v>
      </c>
      <c r="E423" s="2">
        <v>0</v>
      </c>
      <c r="F423" s="2">
        <v>0</v>
      </c>
      <c r="G423" s="3">
        <f t="shared" si="12"/>
        <v>72981.908019999857</v>
      </c>
      <c r="H423" s="3">
        <f t="shared" si="13"/>
        <v>0.45000000015716068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8128.74</v>
      </c>
      <c r="D529" s="2">
        <f>'PR-RAS'!E535</f>
        <v>0</v>
      </c>
      <c r="E529" s="2">
        <v>0</v>
      </c>
      <c r="F529" s="2">
        <v>0</v>
      </c>
      <c r="G529" s="3">
        <f t="shared" ref="G529:G836" si="14">(B529/1000)*(C529*1+D529*2)</f>
        <v>4291.9747200000002</v>
      </c>
      <c r="H529" s="3">
        <f t="shared" ref="H529:H836" si="15">ABS(C529-ROUND(C529,0))+ABS(D529-ROUND(D529,0))</f>
        <v>0.26000000000021828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8128.74</v>
      </c>
      <c r="D591" s="2">
        <f>'PR-RAS'!E597</f>
        <v>0</v>
      </c>
      <c r="E591" s="2">
        <v>0</v>
      </c>
      <c r="F591" s="2">
        <v>0</v>
      </c>
      <c r="G591" s="3">
        <f t="shared" si="14"/>
        <v>4795.9565999999995</v>
      </c>
      <c r="H591" s="3">
        <f t="shared" si="15"/>
        <v>0.26000000000021828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8128.74</v>
      </c>
      <c r="D615" s="2">
        <f>'PR-RAS'!E621</f>
        <v>0</v>
      </c>
      <c r="E615" s="2">
        <v>0</v>
      </c>
      <c r="F615" s="2">
        <v>0</v>
      </c>
      <c r="G615" s="3">
        <f t="shared" si="14"/>
        <v>4991.0463599999994</v>
      </c>
      <c r="H615" s="3">
        <f t="shared" si="15"/>
        <v>0.26000000000021828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8128.74</v>
      </c>
      <c r="D616" s="2">
        <f>'PR-RAS'!E622</f>
        <v>0</v>
      </c>
      <c r="E616" s="2">
        <v>0</v>
      </c>
      <c r="F616" s="2">
        <v>0</v>
      </c>
      <c r="G616" s="3">
        <f t="shared" si="14"/>
        <v>4999.1750999999995</v>
      </c>
      <c r="H616" s="3">
        <f t="shared" si="15"/>
        <v>0.26000000000021828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8128.74</v>
      </c>
      <c r="D634" s="2">
        <f>'PR-RAS'!E640</f>
        <v>0</v>
      </c>
      <c r="E634" s="2">
        <v>0</v>
      </c>
      <c r="F634" s="2">
        <v>0</v>
      </c>
      <c r="G634" s="3">
        <f t="shared" si="14"/>
        <v>5145.4924199999996</v>
      </c>
      <c r="H634" s="3">
        <f t="shared" si="15"/>
        <v>0.26000000000021828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305254.58</v>
      </c>
      <c r="D635" s="2">
        <f>'PR-RAS'!E641</f>
        <v>297125.84000000003</v>
      </c>
      <c r="E635" s="2">
        <v>0</v>
      </c>
      <c r="F635" s="2">
        <v>0</v>
      </c>
      <c r="G635" s="3">
        <f t="shared" si="14"/>
        <v>570286.96883999999</v>
      </c>
      <c r="H635" s="3">
        <f t="shared" si="15"/>
        <v>0.57999999995809048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1036240.0800000001</v>
      </c>
      <c r="D637" s="2">
        <f>'PR-RAS'!E643</f>
        <v>1027430.6499999999</v>
      </c>
      <c r="E637" s="2">
        <v>0</v>
      </c>
      <c r="F637" s="2">
        <v>0</v>
      </c>
      <c r="G637" s="3">
        <f t="shared" si="14"/>
        <v>1965940.47768</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1116601.22</v>
      </c>
      <c r="D638" s="2">
        <f>'PR-RAS'!E644</f>
        <v>1296186.76</v>
      </c>
      <c r="E638" s="2">
        <v>0</v>
      </c>
      <c r="F638" s="2">
        <v>0</v>
      </c>
      <c r="G638" s="3">
        <f t="shared" si="14"/>
        <v>2362616.9093800001</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80361.139999999898</v>
      </c>
      <c r="D640" s="2">
        <f>'PR-RAS'!E646</f>
        <v>268756.1100000001</v>
      </c>
      <c r="E640" s="2">
        <v>0</v>
      </c>
      <c r="F640" s="2">
        <v>0</v>
      </c>
      <c r="G640" s="3">
        <f t="shared" si="14"/>
        <v>394821.07704000006</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771072.08999999985</v>
      </c>
      <c r="D641" s="2">
        <f>'PR-RAS'!E647</f>
        <v>625204.85999999964</v>
      </c>
      <c r="E641" s="2">
        <v>0</v>
      </c>
      <c r="F641" s="2">
        <v>0</v>
      </c>
      <c r="G641" s="3">
        <f t="shared" si="14"/>
        <v>1293748.3583999996</v>
      </c>
      <c r="H641" s="3">
        <f t="shared" si="15"/>
        <v>0.23000000021420419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690710.95</v>
      </c>
      <c r="D643" s="2">
        <f>'PR-RAS'!E649</f>
        <v>356448.74999999953</v>
      </c>
      <c r="E643" s="2">
        <v>0</v>
      </c>
      <c r="F643" s="2">
        <v>0</v>
      </c>
      <c r="G643" s="3">
        <f t="shared" si="14"/>
        <v>901116.62489999935</v>
      </c>
      <c r="H643" s="3">
        <f t="shared" si="15"/>
        <v>0.30000000051222742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864660.5</v>
      </c>
      <c r="D646" s="2">
        <f>'PR-RAS'!E653</f>
        <v>660726.63</v>
      </c>
      <c r="E646" s="2">
        <v>0</v>
      </c>
      <c r="F646" s="2">
        <v>0</v>
      </c>
      <c r="G646" s="3">
        <f t="shared" si="14"/>
        <v>1410043.3751999999</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1097855.5</v>
      </c>
      <c r="D647" s="2">
        <f>'PR-RAS'!E654</f>
        <v>1101176.8999999999</v>
      </c>
      <c r="E647" s="2">
        <v>0</v>
      </c>
      <c r="F647" s="2">
        <v>0</v>
      </c>
      <c r="G647" s="3">
        <f t="shared" si="14"/>
        <v>2131935.2078</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1203535.1499999999</v>
      </c>
      <c r="D648" s="2">
        <f>'PR-RAS'!E655</f>
        <v>1358725.42</v>
      </c>
      <c r="E648" s="2">
        <v>0</v>
      </c>
      <c r="F648" s="2">
        <v>0</v>
      </c>
      <c r="G648" s="3">
        <f t="shared" si="14"/>
        <v>2536877.9355299999</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758980.85000000009</v>
      </c>
      <c r="D649" s="2">
        <f>'PR-RAS'!E656</f>
        <v>403178.10999999987</v>
      </c>
      <c r="E649" s="2">
        <v>0</v>
      </c>
      <c r="F649" s="2">
        <v>0</v>
      </c>
      <c r="G649" s="3">
        <f t="shared" si="14"/>
        <v>1014338.4213599999</v>
      </c>
      <c r="H649" s="3">
        <f t="shared" si="15"/>
        <v>0.25999999977648258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14814.14</v>
      </c>
      <c r="E657" s="2">
        <v>0</v>
      </c>
      <c r="F657" s="2">
        <v>0</v>
      </c>
      <c r="G657" s="3">
        <f t="shared" si="16"/>
        <v>19436.151679999999</v>
      </c>
      <c r="H657" s="3">
        <f t="shared" si="17"/>
        <v>0.13999999999941792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438032.43</v>
      </c>
      <c r="D662" s="2">
        <f>'PR-RAS'!E669</f>
        <v>480407.32</v>
      </c>
      <c r="E662" s="2">
        <v>0</v>
      </c>
      <c r="F662" s="2">
        <v>0</v>
      </c>
      <c r="G662" s="3">
        <f t="shared" si="14"/>
        <v>924637.91327000014</v>
      </c>
      <c r="H662" s="3">
        <f t="shared" si="15"/>
        <v>0.75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145353.85</v>
      </c>
      <c r="D666" s="2">
        <f>'PR-RAS'!E673</f>
        <v>46400</v>
      </c>
      <c r="E666" s="2">
        <v>0</v>
      </c>
      <c r="F666" s="2">
        <v>0</v>
      </c>
      <c r="G666" s="3">
        <f t="shared" si="14"/>
        <v>158372.31025000001</v>
      </c>
      <c r="H666" s="3">
        <f t="shared" si="15"/>
        <v>0.14999999999417923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14118</v>
      </c>
      <c r="E670" s="2">
        <v>0</v>
      </c>
      <c r="F670" s="2">
        <v>0</v>
      </c>
      <c r="G670" s="3">
        <f t="shared" si="14"/>
        <v>22978.544399999999</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30481.59</v>
      </c>
      <c r="E704" s="2">
        <v>0</v>
      </c>
      <c r="F704" s="2">
        <v>0</v>
      </c>
      <c r="G704" s="3">
        <f t="shared" ref="G704:G707" si="20">(B704/1000)*(C704*1+D704*2)</f>
        <v>42857.115539999999</v>
      </c>
      <c r="H704" s="3">
        <f t="shared" ref="H704:H707" si="21">ABS(C704-ROUND(C704,0))+ABS(D704-ROUND(D704,0))</f>
        <v>0.40999999999985448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1440.12</v>
      </c>
      <c r="D727" s="2">
        <f>'PR-RAS'!E734</f>
        <v>1862.82</v>
      </c>
      <c r="E727" s="2">
        <v>0</v>
      </c>
      <c r="F727" s="2">
        <v>0</v>
      </c>
      <c r="G727" s="3">
        <f t="shared" si="14"/>
        <v>3750.3417600000002</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6718.68</v>
      </c>
      <c r="D731" s="2">
        <f>'PR-RAS'!E738</f>
        <v>6718.72</v>
      </c>
      <c r="E731" s="2">
        <v>0</v>
      </c>
      <c r="F731" s="2">
        <v>0</v>
      </c>
      <c r="G731" s="3">
        <f t="shared" si="14"/>
        <v>14713.967600000002</v>
      </c>
      <c r="H731" s="3">
        <f t="shared" si="15"/>
        <v>0.5999999999994543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3058.08</v>
      </c>
      <c r="D734" s="2">
        <f>'PR-RAS'!E741</f>
        <v>2194.46</v>
      </c>
      <c r="E734" s="2">
        <v>0</v>
      </c>
      <c r="F734" s="2">
        <v>0</v>
      </c>
      <c r="G734" s="3">
        <f t="shared" si="14"/>
        <v>5458.6509999999998</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931.72</v>
      </c>
      <c r="D735" s="2">
        <f>'PR-RAS'!E742</f>
        <v>1170</v>
      </c>
      <c r="E735" s="2">
        <v>0</v>
      </c>
      <c r="F735" s="2">
        <v>0</v>
      </c>
      <c r="G735" s="3">
        <f t="shared" si="14"/>
        <v>2401.4424800000002</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1009.32</v>
      </c>
      <c r="D770" s="2">
        <f>'PR-RAS'!E777</f>
        <v>3846.5</v>
      </c>
      <c r="E770" s="2">
        <v>0</v>
      </c>
      <c r="F770" s="2">
        <v>0</v>
      </c>
      <c r="G770" s="3">
        <f t="shared" si="14"/>
        <v>6692.0840799999996</v>
      </c>
      <c r="H770" s="3">
        <f t="shared" si="15"/>
        <v>0.82000000000005002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1200</v>
      </c>
      <c r="E773" s="2">
        <v>0</v>
      </c>
      <c r="F773" s="2">
        <v>0</v>
      </c>
      <c r="G773" s="3">
        <f t="shared" si="14"/>
        <v>1852.8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5400</v>
      </c>
      <c r="D836" s="2">
        <f>'PR-RAS'!E843</f>
        <v>3860</v>
      </c>
      <c r="E836" s="2">
        <v>0</v>
      </c>
      <c r="F836" s="2">
        <v>0</v>
      </c>
      <c r="G836" s="3">
        <f t="shared" si="14"/>
        <v>10955.199999999999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16220</v>
      </c>
      <c r="D839" s="2">
        <f>'PR-RAS'!E846</f>
        <v>28100</v>
      </c>
      <c r="E839" s="2">
        <v>0</v>
      </c>
      <c r="F839" s="2">
        <v>0</v>
      </c>
      <c r="G839" s="3">
        <f t="shared" si="34"/>
        <v>60687.96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2700</v>
      </c>
      <c r="D841" s="2">
        <f>'PR-RAS'!E848</f>
        <v>6110</v>
      </c>
      <c r="E841" s="2">
        <v>0</v>
      </c>
      <c r="F841" s="2">
        <v>0</v>
      </c>
      <c r="G841" s="3">
        <f t="shared" si="34"/>
        <v>12532.8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132.72</v>
      </c>
      <c r="D843" s="2">
        <f>'PR-RAS'!E850</f>
        <v>520</v>
      </c>
      <c r="E843" s="2">
        <v>0</v>
      </c>
      <c r="F843" s="2">
        <v>0</v>
      </c>
      <c r="G843" s="3">
        <f t="shared" si="34"/>
        <v>987.43024000000003</v>
      </c>
      <c r="H843" s="3">
        <f t="shared" si="35"/>
        <v>0.28000000000000114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1700</v>
      </c>
      <c r="D844" s="2">
        <f>'PR-RAS'!E851</f>
        <v>0</v>
      </c>
      <c r="E844" s="2">
        <v>0</v>
      </c>
      <c r="F844" s="2">
        <v>0</v>
      </c>
      <c r="G844" s="3">
        <f t="shared" si="34"/>
        <v>1433.1</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71210.880000000005</v>
      </c>
      <c r="D850" s="2">
        <f>'PR-RAS'!E857</f>
        <v>14405.26</v>
      </c>
      <c r="E850" s="2">
        <v>0</v>
      </c>
      <c r="F850" s="2">
        <v>0</v>
      </c>
      <c r="G850" s="3">
        <f t="shared" si="34"/>
        <v>84918.168600000005</v>
      </c>
      <c r="H850" s="3">
        <f t="shared" si="35"/>
        <v>0.37999999999556167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8128.74</v>
      </c>
      <c r="D988" s="2">
        <f>'PR-RAS'!E995</f>
        <v>0</v>
      </c>
      <c r="E988" s="2">
        <v>0</v>
      </c>
      <c r="F988" s="2">
        <v>0</v>
      </c>
      <c r="G988" s="3">
        <f t="shared" si="34"/>
        <v>8023.0663799999993</v>
      </c>
      <c r="H988" s="3">
        <f t="shared" si="35"/>
        <v>0.26000000000021828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50018.55</v>
      </c>
      <c r="D1582" s="7"/>
      <c r="E1582" s="7">
        <v>0</v>
      </c>
      <c r="F1582" s="7">
        <v>0</v>
      </c>
      <c r="G1582" s="8">
        <f t="shared" ref="G1582:G1686" si="70">B1582/1000*C1582</f>
        <v>50.018550000000005</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1301412.6299999999</v>
      </c>
      <c r="D1583" s="2">
        <v>0</v>
      </c>
      <c r="E1583" s="2">
        <v>0</v>
      </c>
      <c r="F1583" s="2">
        <v>0</v>
      </c>
      <c r="G1583" s="3">
        <f t="shared" si="70"/>
        <v>2602.8252599999996</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801556.57</v>
      </c>
      <c r="D1585" s="2">
        <v>0</v>
      </c>
      <c r="E1585" s="2">
        <v>0</v>
      </c>
      <c r="F1585" s="2">
        <v>0</v>
      </c>
      <c r="G1585" s="3">
        <f t="shared" si="70"/>
        <v>3206.2262799999999</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132480.23000000001</v>
      </c>
      <c r="D1586" s="2">
        <v>0</v>
      </c>
      <c r="E1586" s="2">
        <v>0</v>
      </c>
      <c r="F1586" s="2">
        <v>0</v>
      </c>
      <c r="G1586" s="3">
        <f t="shared" si="70"/>
        <v>662.40115000000003</v>
      </c>
      <c r="H1586" s="3">
        <f t="shared" si="71"/>
        <v>0.23000000001047738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437222.14</v>
      </c>
      <c r="D1587" s="2">
        <v>0</v>
      </c>
      <c r="E1587" s="2">
        <v>0</v>
      </c>
      <c r="F1587" s="2">
        <v>0</v>
      </c>
      <c r="G1587" s="3">
        <f t="shared" si="70"/>
        <v>2623.33284</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1166.0899999999999</v>
      </c>
      <c r="D1588" s="2">
        <v>0</v>
      </c>
      <c r="E1588" s="2">
        <v>0</v>
      </c>
      <c r="F1588" s="2">
        <v>0</v>
      </c>
      <c r="G1588" s="3">
        <f t="shared" si="70"/>
        <v>8.1626300000000001</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3846.5</v>
      </c>
      <c r="D1589" s="2">
        <v>0</v>
      </c>
      <c r="E1589" s="2">
        <v>0</v>
      </c>
      <c r="F1589" s="2">
        <v>0</v>
      </c>
      <c r="G1589" s="3">
        <f t="shared" si="70"/>
        <v>30.772000000000002</v>
      </c>
      <c r="H1589" s="3">
        <f t="shared" si="71"/>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80089</v>
      </c>
      <c r="D1590" s="2">
        <v>0</v>
      </c>
      <c r="E1590" s="2">
        <v>0</v>
      </c>
      <c r="F1590" s="2">
        <v>0</v>
      </c>
      <c r="G1590" s="3">
        <f>B1590/1000*C1590</f>
        <v>720.80099999999993</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36130</v>
      </c>
      <c r="D1591" s="2">
        <v>0</v>
      </c>
      <c r="E1591" s="2">
        <v>0</v>
      </c>
      <c r="F1591" s="2">
        <v>0</v>
      </c>
      <c r="G1591" s="3">
        <f t="shared" si="70"/>
        <v>361.3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107373.58</v>
      </c>
      <c r="D1592" s="2">
        <v>0</v>
      </c>
      <c r="E1592" s="2">
        <v>0</v>
      </c>
      <c r="F1592" s="2">
        <v>0</v>
      </c>
      <c r="G1592" s="3">
        <f t="shared" si="70"/>
        <v>1181.1093799999999</v>
      </c>
      <c r="H1592" s="3">
        <f t="shared" si="71"/>
        <v>0.41999999999825377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3249.03</v>
      </c>
      <c r="D1593" s="2">
        <v>0</v>
      </c>
      <c r="E1593" s="2">
        <v>0</v>
      </c>
      <c r="F1593" s="2">
        <v>0</v>
      </c>
      <c r="G1593" s="3">
        <f t="shared" si="70"/>
        <v>38.98836</v>
      </c>
      <c r="H1593" s="3">
        <f t="shared" si="71"/>
        <v>3.0000000000200089E-2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497499.34</v>
      </c>
      <c r="D1594" s="2">
        <v>0</v>
      </c>
      <c r="E1594" s="2">
        <v>0</v>
      </c>
      <c r="F1594" s="2">
        <v>0</v>
      </c>
      <c r="G1594" s="3">
        <f t="shared" si="70"/>
        <v>6467.4914200000003</v>
      </c>
      <c r="H1594" s="3">
        <f t="shared" si="71"/>
        <v>0.34000000002561137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2356.7199999999998</v>
      </c>
      <c r="D1601" s="2">
        <v>0</v>
      </c>
      <c r="E1601" s="2">
        <v>0</v>
      </c>
      <c r="F1601" s="2">
        <v>0</v>
      </c>
      <c r="G1601" s="3">
        <f>B1601/1000*C1601</f>
        <v>47.134399999999999</v>
      </c>
      <c r="H1601" s="3">
        <f>ABS(C1601-ROUND(C1601,0))</f>
        <v>0.28000000000020009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1291145.93</v>
      </c>
      <c r="D1602" s="2">
        <v>0</v>
      </c>
      <c r="E1602" s="2">
        <v>0</v>
      </c>
      <c r="F1602" s="2">
        <v>0</v>
      </c>
      <c r="G1602" s="3">
        <f t="shared" si="70"/>
        <v>27114.06453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801897.96</v>
      </c>
      <c r="D1604" s="2">
        <v>0</v>
      </c>
      <c r="E1604" s="2">
        <v>0</v>
      </c>
      <c r="F1604" s="2">
        <v>0</v>
      </c>
      <c r="G1604" s="3">
        <f t="shared" si="70"/>
        <v>18443.65308</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120084</v>
      </c>
      <c r="D1605" s="2">
        <v>0</v>
      </c>
      <c r="E1605" s="2">
        <v>0</v>
      </c>
      <c r="F1605" s="2">
        <v>0</v>
      </c>
      <c r="G1605" s="3">
        <f t="shared" si="70"/>
        <v>2882.0160000000001</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459788.21</v>
      </c>
      <c r="D1606" s="2">
        <v>0</v>
      </c>
      <c r="E1606" s="2">
        <v>0</v>
      </c>
      <c r="F1606" s="2">
        <v>0</v>
      </c>
      <c r="G1606" s="3">
        <f t="shared" si="70"/>
        <v>11494.705250000001</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1174.67</v>
      </c>
      <c r="D1607" s="2">
        <v>0</v>
      </c>
      <c r="E1607" s="2">
        <v>0</v>
      </c>
      <c r="F1607" s="2">
        <v>0</v>
      </c>
      <c r="G1607" s="3">
        <f t="shared" si="70"/>
        <v>30.541420000000002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3846.5</v>
      </c>
      <c r="D1608" s="2">
        <v>0</v>
      </c>
      <c r="E1608" s="2">
        <v>0</v>
      </c>
      <c r="F1608" s="2">
        <v>0</v>
      </c>
      <c r="G1608" s="3">
        <f t="shared" si="70"/>
        <v>103.85549999999999</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66150.78</v>
      </c>
      <c r="D1609" s="2">
        <v>0</v>
      </c>
      <c r="E1609" s="2">
        <v>0</v>
      </c>
      <c r="F1609" s="2">
        <v>0</v>
      </c>
      <c r="G1609" s="3">
        <f>B1609/1000*C1609</f>
        <v>1852.2218399999999</v>
      </c>
      <c r="H1609" s="3">
        <f>ABS(C1609-ROUND(C1609,0))</f>
        <v>0.22000000000116415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36130</v>
      </c>
      <c r="D1610" s="2">
        <v>0</v>
      </c>
      <c r="E1610" s="2">
        <v>0</v>
      </c>
      <c r="F1610" s="2">
        <v>0</v>
      </c>
      <c r="G1610" s="3">
        <f t="shared" si="70"/>
        <v>1047.77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107373.58</v>
      </c>
      <c r="D1611" s="2">
        <v>0</v>
      </c>
      <c r="E1611" s="2">
        <v>0</v>
      </c>
      <c r="F1611" s="2">
        <v>0</v>
      </c>
      <c r="G1611" s="3">
        <f t="shared" si="70"/>
        <v>3221.2073999999998</v>
      </c>
      <c r="H1611" s="3">
        <f t="shared" si="71"/>
        <v>0.41999999999825377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7350.22</v>
      </c>
      <c r="D1612" s="2">
        <v>0</v>
      </c>
      <c r="E1612" s="2">
        <v>0</v>
      </c>
      <c r="F1612" s="2">
        <v>0</v>
      </c>
      <c r="G1612" s="3">
        <f t="shared" si="70"/>
        <v>227.85682</v>
      </c>
      <c r="H1612" s="3">
        <f t="shared" si="71"/>
        <v>0.22000000000025466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487499.34</v>
      </c>
      <c r="D1613" s="2">
        <v>0</v>
      </c>
      <c r="E1613" s="2">
        <v>0</v>
      </c>
      <c r="F1613" s="2">
        <v>0</v>
      </c>
      <c r="G1613" s="3">
        <f t="shared" si="70"/>
        <v>15599.978880000001</v>
      </c>
      <c r="H1613" s="3">
        <f t="shared" si="71"/>
        <v>0.34000000002561137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1748.63</v>
      </c>
      <c r="D1620" s="2">
        <v>0</v>
      </c>
      <c r="E1620" s="2">
        <v>0</v>
      </c>
      <c r="F1620" s="2">
        <v>0</v>
      </c>
      <c r="G1620" s="3">
        <f>B1620/1000*C1620</f>
        <v>68.196570000000008</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60285.25</v>
      </c>
      <c r="D1621" s="2">
        <v>0</v>
      </c>
      <c r="E1621" s="2">
        <v>0</v>
      </c>
      <c r="F1621" s="2">
        <v>0</v>
      </c>
      <c r="G1621" s="3">
        <f t="shared" si="70"/>
        <v>2411.41</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1203.0900000000001</v>
      </c>
      <c r="D1622" s="2">
        <v>0</v>
      </c>
      <c r="E1622" s="2">
        <v>0</v>
      </c>
      <c r="F1622" s="2">
        <v>0</v>
      </c>
      <c r="G1622" s="3">
        <f t="shared" si="70"/>
        <v>49.326690000000006</v>
      </c>
      <c r="H1622" s="3">
        <f t="shared" si="71"/>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595</v>
      </c>
      <c r="D1628" s="2">
        <v>0</v>
      </c>
      <c r="E1628" s="2">
        <v>0</v>
      </c>
      <c r="F1628" s="2">
        <v>0</v>
      </c>
      <c r="G1628" s="3">
        <f t="shared" si="70"/>
        <v>27.965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595</v>
      </c>
      <c r="D1634" s="2">
        <v>0</v>
      </c>
      <c r="E1634" s="2">
        <v>0</v>
      </c>
      <c r="F1634" s="2">
        <v>0</v>
      </c>
      <c r="G1634" s="3">
        <f t="shared" si="70"/>
        <v>31.535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595</v>
      </c>
      <c r="D1635" s="2">
        <v>0</v>
      </c>
      <c r="E1635" s="2">
        <v>0</v>
      </c>
      <c r="F1635" s="2">
        <v>0</v>
      </c>
      <c r="G1635" s="3">
        <f t="shared" si="70"/>
        <v>32.130000000000003</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608.09</v>
      </c>
      <c r="D1680" s="2">
        <v>0</v>
      </c>
      <c r="E1680" s="2">
        <v>0</v>
      </c>
      <c r="F1680" s="2">
        <v>0</v>
      </c>
      <c r="G1680" s="3">
        <f>B1680/1000*C1680</f>
        <v>60.200910000000007</v>
      </c>
      <c r="H1680" s="3">
        <f>ABS(C1680-ROUND(C1680,0))</f>
        <v>9.0000000000031832E-2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59082.16</v>
      </c>
      <c r="D1681" s="2">
        <v>0</v>
      </c>
      <c r="E1681" s="2">
        <v>0</v>
      </c>
      <c r="F1681" s="2">
        <v>0</v>
      </c>
      <c r="G1681" s="3">
        <f t="shared" si="70"/>
        <v>5908.2160000000003</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49082.16</v>
      </c>
      <c r="D1683" s="2">
        <v>0</v>
      </c>
      <c r="E1683" s="2">
        <v>0</v>
      </c>
      <c r="F1683" s="2">
        <v>0</v>
      </c>
      <c r="G1683" s="3">
        <f t="shared" si="70"/>
        <v>5006.3803200000002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10000</v>
      </c>
      <c r="D1684" s="2">
        <v>0</v>
      </c>
      <c r="E1684" s="2">
        <v>0</v>
      </c>
      <c r="F1684" s="2">
        <v>0</v>
      </c>
      <c r="G1684" s="3">
        <f t="shared" si="70"/>
        <v>1030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32504</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1014648.56</v>
      </c>
      <c r="I16" s="265">
        <f>'PR-RAS'!E6</f>
        <v>1027362.0099999999</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660202.7300000001</v>
      </c>
      <c r="I17" s="265">
        <f>'PR-RAS'!E152</f>
        <v>798687.42</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690710.95</v>
      </c>
      <c r="I18" s="265">
        <f>'PR-RAS'!E649</f>
        <v>356448.74999999953</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50018.55</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60285.25</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1203.0900000000001</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59082.16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56" zoomScaleNormal="100" workbookViewId="0">
      <selection activeCell="B1" sqref="B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1014648.56</v>
      </c>
      <c r="E6" s="60">
        <f>E7+E43+E49+E82+E106+E125+E134+E140</f>
        <v>1027362.0099999999</v>
      </c>
      <c r="F6" s="45">
        <f t="shared" ref="F6:F132" si="0">IF(D6&lt;&gt;0,IF(E6/D6&gt;=100,"&gt;&gt;100",E6/D6*100),"-")</f>
        <v>101.25299049357541</v>
      </c>
    </row>
    <row r="7" spans="1:24" ht="12.75" customHeight="1" x14ac:dyDescent="0.2">
      <c r="A7" s="63">
        <v>61</v>
      </c>
      <c r="B7" s="203" t="s">
        <v>65</v>
      </c>
      <c r="C7" s="237" t="s">
        <v>66</v>
      </c>
      <c r="D7" s="60">
        <f>D8+D17+D23+D29+D36+D39</f>
        <v>317352.37999999995</v>
      </c>
      <c r="E7" s="60">
        <f>E8+E17+E23+E29+E36+E39</f>
        <v>203859.09</v>
      </c>
      <c r="F7" s="45">
        <f t="shared" si="0"/>
        <v>64.237454277166606</v>
      </c>
    </row>
    <row r="8" spans="1:24" ht="12.75" customHeight="1" x14ac:dyDescent="0.2">
      <c r="A8" s="63">
        <v>611</v>
      </c>
      <c r="B8" s="203" t="s">
        <v>67</v>
      </c>
      <c r="C8" s="237" t="s">
        <v>68</v>
      </c>
      <c r="D8" s="60">
        <f>SUM(D9:D14)-D15-D16</f>
        <v>199776.58</v>
      </c>
      <c r="E8" s="60">
        <f>SUM(E9:E14)-E15-E16</f>
        <v>186178.55000000002</v>
      </c>
      <c r="F8" s="45">
        <f t="shared" si="0"/>
        <v>93.193381326279606</v>
      </c>
    </row>
    <row r="9" spans="1:24" ht="12.75" customHeight="1" x14ac:dyDescent="0.2">
      <c r="A9" s="63">
        <v>6111</v>
      </c>
      <c r="B9" s="65" t="s">
        <v>69</v>
      </c>
      <c r="C9" s="237" t="s">
        <v>70</v>
      </c>
      <c r="D9" s="187">
        <v>199776.58</v>
      </c>
      <c r="E9" s="187">
        <v>241099.84</v>
      </c>
      <c r="F9" s="45">
        <f t="shared" si="0"/>
        <v>120.6847369196129</v>
      </c>
    </row>
    <row r="10" spans="1:24" ht="12.75" customHeight="1" x14ac:dyDescent="0.2">
      <c r="A10" s="63">
        <v>6112</v>
      </c>
      <c r="B10" s="65" t="s">
        <v>71</v>
      </c>
      <c r="C10" s="237" t="s">
        <v>72</v>
      </c>
      <c r="D10" s="187">
        <v>0</v>
      </c>
      <c r="E10" s="187">
        <v>33775.760000000002</v>
      </c>
      <c r="F10" s="45" t="str">
        <f t="shared" si="0"/>
        <v>-</v>
      </c>
    </row>
    <row r="11" spans="1:24" ht="12.75" customHeight="1" x14ac:dyDescent="0.2">
      <c r="A11" s="63">
        <v>6113</v>
      </c>
      <c r="B11" s="65" t="s">
        <v>73</v>
      </c>
      <c r="C11" s="237" t="s">
        <v>74</v>
      </c>
      <c r="D11" s="187">
        <v>0</v>
      </c>
      <c r="E11" s="187">
        <v>4567.6499999999996</v>
      </c>
      <c r="F11" s="45" t="str">
        <f t="shared" si="0"/>
        <v>-</v>
      </c>
    </row>
    <row r="12" spans="1:24" ht="12.75" customHeight="1" x14ac:dyDescent="0.2">
      <c r="A12" s="63">
        <v>6114</v>
      </c>
      <c r="B12" s="65" t="s">
        <v>75</v>
      </c>
      <c r="C12" s="237" t="s">
        <v>76</v>
      </c>
      <c r="D12" s="187">
        <v>0</v>
      </c>
      <c r="E12" s="187">
        <v>12161.71</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105426.41</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114957.64</v>
      </c>
      <c r="E23" s="60">
        <f t="shared" si="2"/>
        <v>14814.14</v>
      </c>
      <c r="F23" s="45">
        <f t="shared" si="0"/>
        <v>12.886607623468956</v>
      </c>
    </row>
    <row r="24" spans="1:6" ht="12.75" customHeight="1" x14ac:dyDescent="0.2">
      <c r="A24" s="63">
        <v>6131</v>
      </c>
      <c r="B24" s="65" t="s">
        <v>99</v>
      </c>
      <c r="C24" s="237" t="s">
        <v>100</v>
      </c>
      <c r="D24" s="187">
        <v>53.2</v>
      </c>
      <c r="E24" s="187">
        <v>0</v>
      </c>
      <c r="F24" s="45">
        <f t="shared" si="0"/>
        <v>0</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114904.44</v>
      </c>
      <c r="E27" s="187">
        <v>14814.14</v>
      </c>
      <c r="F27" s="45">
        <f t="shared" si="0"/>
        <v>12.892574038044133</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2618.16</v>
      </c>
      <c r="E29" s="60">
        <f>SUM(E30:E35)</f>
        <v>2866.4</v>
      </c>
      <c r="F29" s="45">
        <f t="shared" si="0"/>
        <v>109.48146790112141</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2618.16</v>
      </c>
      <c r="E31" s="187">
        <v>2866.4</v>
      </c>
      <c r="F31" s="45">
        <f t="shared" si="0"/>
        <v>109.48146790112141</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589497.88</v>
      </c>
      <c r="E49" s="60">
        <f>E50+E53+E58+E61+E64+E68+E71+E74+E77</f>
        <v>601414.9</v>
      </c>
      <c r="F49" s="45">
        <f t="shared" si="0"/>
        <v>102.0215543438426</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60489.58</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60489.58</v>
      </c>
      <c r="F57" s="45" t="str">
        <f t="shared" si="0"/>
        <v>-</v>
      </c>
    </row>
    <row r="58" spans="1:6" ht="24" x14ac:dyDescent="0.2">
      <c r="A58" s="63">
        <v>633</v>
      </c>
      <c r="B58" s="65" t="s">
        <v>167</v>
      </c>
      <c r="C58" s="237" t="s">
        <v>168</v>
      </c>
      <c r="D58" s="60">
        <f t="shared" ref="D58:E58" si="9">SUM(D59:D60)</f>
        <v>583386.28</v>
      </c>
      <c r="E58" s="60">
        <f t="shared" si="9"/>
        <v>526807.32000000007</v>
      </c>
      <c r="F58" s="45">
        <f t="shared" si="0"/>
        <v>90.301629993766738</v>
      </c>
    </row>
    <row r="59" spans="1:6" ht="24" x14ac:dyDescent="0.2">
      <c r="A59" s="63">
        <v>6331</v>
      </c>
      <c r="B59" s="65" t="s">
        <v>169</v>
      </c>
      <c r="C59" s="237" t="s">
        <v>170</v>
      </c>
      <c r="D59" s="187">
        <v>438032.43</v>
      </c>
      <c r="E59" s="187">
        <v>480407.32</v>
      </c>
      <c r="F59" s="45">
        <f t="shared" si="0"/>
        <v>109.67391615273783</v>
      </c>
    </row>
    <row r="60" spans="1:6" ht="24" x14ac:dyDescent="0.2">
      <c r="A60" s="63">
        <v>6332</v>
      </c>
      <c r="B60" s="65" t="s">
        <v>171</v>
      </c>
      <c r="C60" s="237" t="s">
        <v>172</v>
      </c>
      <c r="D60" s="187">
        <v>145353.85</v>
      </c>
      <c r="E60" s="187">
        <v>46400</v>
      </c>
      <c r="F60" s="45">
        <f t="shared" si="0"/>
        <v>31.922099070647253</v>
      </c>
    </row>
    <row r="61" spans="1:6" ht="12.75" customHeight="1" x14ac:dyDescent="0.2">
      <c r="A61" s="63">
        <v>634</v>
      </c>
      <c r="B61" s="65" t="s">
        <v>173</v>
      </c>
      <c r="C61" s="237" t="s">
        <v>174</v>
      </c>
      <c r="D61" s="60">
        <f t="shared" ref="D61:E61" si="10">SUM(D62:D63)</f>
        <v>6111.6</v>
      </c>
      <c r="E61" s="60">
        <f t="shared" si="10"/>
        <v>14118</v>
      </c>
      <c r="F61" s="45">
        <f t="shared" si="0"/>
        <v>231.00333791478499</v>
      </c>
    </row>
    <row r="62" spans="1:6" ht="12.75" customHeight="1" x14ac:dyDescent="0.2">
      <c r="A62" s="63">
        <v>6341</v>
      </c>
      <c r="B62" s="65" t="s">
        <v>175</v>
      </c>
      <c r="C62" s="237" t="s">
        <v>176</v>
      </c>
      <c r="D62" s="187">
        <v>6111.6</v>
      </c>
      <c r="E62" s="187">
        <v>14118</v>
      </c>
      <c r="F62" s="45">
        <f t="shared" si="0"/>
        <v>231.00333791478499</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26608.969999999998</v>
      </c>
      <c r="E82" s="60">
        <f t="shared" si="15"/>
        <v>41845.85</v>
      </c>
      <c r="F82" s="45">
        <f t="shared" si="0"/>
        <v>157.26219391430786</v>
      </c>
    </row>
    <row r="83" spans="1:6" ht="12.75" customHeight="1" x14ac:dyDescent="0.2">
      <c r="A83" s="63">
        <v>641</v>
      </c>
      <c r="B83" s="64" t="s">
        <v>217</v>
      </c>
      <c r="C83" s="237" t="s">
        <v>218</v>
      </c>
      <c r="D83" s="60">
        <f t="shared" ref="D83:E83" si="16">SUM(D84:D90)</f>
        <v>198.16</v>
      </c>
      <c r="E83" s="60">
        <f t="shared" si="16"/>
        <v>124.53</v>
      </c>
      <c r="F83" s="45">
        <f t="shared" si="0"/>
        <v>62.843157044812273</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198.16</v>
      </c>
      <c r="E85" s="187">
        <v>124.53</v>
      </c>
      <c r="F85" s="45">
        <f t="shared" si="0"/>
        <v>62.843157044812273</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26410.809999999998</v>
      </c>
      <c r="E91" s="60">
        <f t="shared" si="17"/>
        <v>41721.32</v>
      </c>
      <c r="F91" s="45">
        <f t="shared" si="0"/>
        <v>157.9706188488729</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15686.92</v>
      </c>
      <c r="E93" s="187">
        <v>30599.22</v>
      </c>
      <c r="F93" s="45">
        <f t="shared" si="0"/>
        <v>195.06200069867126</v>
      </c>
    </row>
    <row r="94" spans="1:6" ht="12.75" customHeight="1" x14ac:dyDescent="0.2">
      <c r="A94" s="63">
        <v>6423</v>
      </c>
      <c r="B94" s="64" t="s">
        <v>239</v>
      </c>
      <c r="C94" s="237" t="s">
        <v>240</v>
      </c>
      <c r="D94" s="187">
        <v>10723.89</v>
      </c>
      <c r="E94" s="187">
        <v>10793.57</v>
      </c>
      <c r="F94" s="45">
        <f t="shared" si="0"/>
        <v>100.64976421802163</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328.53</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78254.92</v>
      </c>
      <c r="E106" s="60">
        <f>E107+E112+E120+E124</f>
        <v>178602.97</v>
      </c>
      <c r="F106" s="45">
        <f t="shared" si="0"/>
        <v>228.23225683445844</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65235.709999999992</v>
      </c>
      <c r="E112" s="60">
        <f t="shared" si="20"/>
        <v>164178.59</v>
      </c>
      <c r="F112" s="45">
        <f t="shared" si="0"/>
        <v>251.66981397151963</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34.840000000000003</v>
      </c>
      <c r="E114" s="187">
        <v>0</v>
      </c>
      <c r="F114" s="45">
        <f t="shared" si="0"/>
        <v>0</v>
      </c>
    </row>
    <row r="115" spans="1:6" ht="12.75" customHeight="1" x14ac:dyDescent="0.2">
      <c r="A115" s="63">
        <v>6524</v>
      </c>
      <c r="B115" s="64" t="s">
        <v>281</v>
      </c>
      <c r="C115" s="237" t="s">
        <v>282</v>
      </c>
      <c r="D115" s="187">
        <v>64625.279999999999</v>
      </c>
      <c r="E115" s="187">
        <v>159825.16</v>
      </c>
      <c r="F115" s="45">
        <f t="shared" si="0"/>
        <v>247.31058805470551</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575.59</v>
      </c>
      <c r="E117" s="187">
        <v>4353.43</v>
      </c>
      <c r="F117" s="45">
        <f t="shared" si="0"/>
        <v>756.34218801577515</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13019.210000000001</v>
      </c>
      <c r="E120" s="60">
        <f t="shared" si="21"/>
        <v>14424.380000000001</v>
      </c>
      <c r="F120" s="45">
        <f t="shared" si="0"/>
        <v>110.79305119127811</v>
      </c>
    </row>
    <row r="121" spans="1:6" ht="12.75" customHeight="1" x14ac:dyDescent="0.2">
      <c r="A121" s="63">
        <v>6531</v>
      </c>
      <c r="B121" s="64" t="s">
        <v>293</v>
      </c>
      <c r="C121" s="237" t="s">
        <v>294</v>
      </c>
      <c r="D121" s="187">
        <v>159.35</v>
      </c>
      <c r="E121" s="187">
        <v>303.77</v>
      </c>
      <c r="F121" s="45">
        <f t="shared" si="0"/>
        <v>190.63068716661436</v>
      </c>
    </row>
    <row r="122" spans="1:6" ht="12.75" customHeight="1" x14ac:dyDescent="0.2">
      <c r="A122" s="63">
        <v>6532</v>
      </c>
      <c r="B122" s="64" t="s">
        <v>295</v>
      </c>
      <c r="C122" s="237" t="s">
        <v>296</v>
      </c>
      <c r="D122" s="187">
        <v>12859.86</v>
      </c>
      <c r="E122" s="187">
        <v>14120.61</v>
      </c>
      <c r="F122" s="45">
        <f t="shared" si="0"/>
        <v>109.80376147174231</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2934.41</v>
      </c>
      <c r="E125" s="60">
        <f t="shared" si="22"/>
        <v>1639.2</v>
      </c>
      <c r="F125" s="45">
        <f t="shared" si="0"/>
        <v>55.861314540231255</v>
      </c>
    </row>
    <row r="126" spans="1:6" ht="12.75" customHeight="1" x14ac:dyDescent="0.2">
      <c r="A126" s="63">
        <v>661</v>
      </c>
      <c r="B126" s="65" t="s">
        <v>303</v>
      </c>
      <c r="C126" s="237" t="s">
        <v>304</v>
      </c>
      <c r="D126" s="60">
        <f t="shared" ref="D126:E126" si="23">SUM(D127:D128)</f>
        <v>2934.41</v>
      </c>
      <c r="E126" s="60">
        <f t="shared" si="23"/>
        <v>1639.2</v>
      </c>
      <c r="F126" s="45">
        <f t="shared" si="0"/>
        <v>55.861314540231255</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2934.41</v>
      </c>
      <c r="E128" s="187">
        <v>1639.2</v>
      </c>
      <c r="F128" s="45">
        <f t="shared" si="0"/>
        <v>55.861314540231255</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v>0</v>
      </c>
      <c r="F136" s="45" t="str">
        <f t="shared" si="26"/>
        <v>-</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660202.7300000001</v>
      </c>
      <c r="E152" s="60">
        <f>E153+E164+E202+E221+E230+E262+E273</f>
        <v>798687.42</v>
      </c>
      <c r="F152" s="45">
        <f t="shared" si="26"/>
        <v>120.976085633575</v>
      </c>
    </row>
    <row r="153" spans="1:6" ht="12.75" customHeight="1" x14ac:dyDescent="0.2">
      <c r="A153" s="63">
        <v>31</v>
      </c>
      <c r="B153" s="64" t="s">
        <v>356</v>
      </c>
      <c r="C153" s="237" t="s">
        <v>357</v>
      </c>
      <c r="D153" s="60">
        <f t="shared" ref="D153:E153" si="30">D154+D159+D160</f>
        <v>71260.37</v>
      </c>
      <c r="E153" s="60">
        <f t="shared" si="30"/>
        <v>132480.23000000001</v>
      </c>
      <c r="F153" s="45">
        <f t="shared" si="26"/>
        <v>185.91010683778379</v>
      </c>
    </row>
    <row r="154" spans="1:6" ht="12.75" customHeight="1" x14ac:dyDescent="0.2">
      <c r="A154" s="63">
        <v>311</v>
      </c>
      <c r="B154" s="64" t="s">
        <v>358</v>
      </c>
      <c r="C154" s="237" t="s">
        <v>359</v>
      </c>
      <c r="D154" s="60">
        <f t="shared" ref="D154:E154" si="31">SUM(D155:D158)</f>
        <v>53145.279999999999</v>
      </c>
      <c r="E154" s="60">
        <f t="shared" si="31"/>
        <v>105989.57</v>
      </c>
      <c r="F154" s="45">
        <f t="shared" si="26"/>
        <v>199.43364678857654</v>
      </c>
    </row>
    <row r="155" spans="1:6" ht="12.75" customHeight="1" x14ac:dyDescent="0.2">
      <c r="A155" s="63">
        <v>3111</v>
      </c>
      <c r="B155" s="64" t="s">
        <v>360</v>
      </c>
      <c r="C155" s="237" t="s">
        <v>361</v>
      </c>
      <c r="D155" s="187">
        <v>53145.279999999999</v>
      </c>
      <c r="E155" s="187">
        <v>105989.57</v>
      </c>
      <c r="F155" s="45">
        <f t="shared" si="26"/>
        <v>199.43364678857654</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8406.32</v>
      </c>
      <c r="E159" s="187">
        <v>9002.32</v>
      </c>
      <c r="F159" s="45">
        <f t="shared" si="26"/>
        <v>107.08990378667478</v>
      </c>
    </row>
    <row r="160" spans="1:6" ht="12.75" customHeight="1" x14ac:dyDescent="0.2">
      <c r="A160" s="63">
        <v>313</v>
      </c>
      <c r="B160" s="65" t="s">
        <v>370</v>
      </c>
      <c r="C160" s="237" t="s">
        <v>371</v>
      </c>
      <c r="D160" s="60">
        <f t="shared" ref="D160:E160" si="32">SUM(D161:D163)</f>
        <v>9708.77</v>
      </c>
      <c r="E160" s="60">
        <f t="shared" si="32"/>
        <v>17488.34</v>
      </c>
      <c r="F160" s="45">
        <f t="shared" si="26"/>
        <v>180.12930577199788</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9708.77</v>
      </c>
      <c r="E162" s="187">
        <v>17488.34</v>
      </c>
      <c r="F162" s="45">
        <f t="shared" si="26"/>
        <v>180.12930577199788</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332087.51000000007</v>
      </c>
      <c r="E164" s="60">
        <f>E165+E170+E178+E188+E189+E194</f>
        <v>427253.06</v>
      </c>
      <c r="F164" s="45">
        <f t="shared" si="26"/>
        <v>128.65676881373827</v>
      </c>
    </row>
    <row r="165" spans="1:6" ht="12.75" customHeight="1" x14ac:dyDescent="0.2">
      <c r="A165" s="63">
        <v>321</v>
      </c>
      <c r="B165" s="64" t="s">
        <v>380</v>
      </c>
      <c r="C165" s="237" t="s">
        <v>381</v>
      </c>
      <c r="D165" s="60">
        <f t="shared" ref="D165:E165" si="33">SUM(D166:D169)</f>
        <v>1944.2199999999998</v>
      </c>
      <c r="E165" s="60">
        <f t="shared" si="33"/>
        <v>2374.0699999999997</v>
      </c>
      <c r="F165" s="45">
        <f t="shared" si="26"/>
        <v>122.10912345310716</v>
      </c>
    </row>
    <row r="166" spans="1:6" ht="12.75" customHeight="1" x14ac:dyDescent="0.2">
      <c r="A166" s="63">
        <v>3211</v>
      </c>
      <c r="B166" s="64" t="s">
        <v>382</v>
      </c>
      <c r="C166" s="237" t="s">
        <v>383</v>
      </c>
      <c r="D166" s="187">
        <v>186.6</v>
      </c>
      <c r="E166" s="187">
        <v>0</v>
      </c>
      <c r="F166" s="45">
        <f t="shared" si="26"/>
        <v>0</v>
      </c>
    </row>
    <row r="167" spans="1:6" ht="12.75" customHeight="1" x14ac:dyDescent="0.2">
      <c r="A167" s="63">
        <v>3212</v>
      </c>
      <c r="B167" s="64" t="s">
        <v>384</v>
      </c>
      <c r="C167" s="237" t="s">
        <v>385</v>
      </c>
      <c r="D167" s="187">
        <v>1440.12</v>
      </c>
      <c r="E167" s="187">
        <v>1862.82</v>
      </c>
      <c r="F167" s="45">
        <f t="shared" si="26"/>
        <v>129.35172068994251</v>
      </c>
    </row>
    <row r="168" spans="1:6" ht="12.75" customHeight="1" x14ac:dyDescent="0.2">
      <c r="A168" s="63">
        <v>3213</v>
      </c>
      <c r="B168" s="64" t="s">
        <v>386</v>
      </c>
      <c r="C168" s="237" t="s">
        <v>387</v>
      </c>
      <c r="D168" s="187">
        <v>317.5</v>
      </c>
      <c r="E168" s="187">
        <v>511.25</v>
      </c>
      <c r="F168" s="45">
        <f t="shared" si="26"/>
        <v>161.02362204724409</v>
      </c>
    </row>
    <row r="169" spans="1:6" ht="12.75" customHeight="1" x14ac:dyDescent="0.2">
      <c r="A169" s="63">
        <v>3214</v>
      </c>
      <c r="B169" s="64" t="s">
        <v>388</v>
      </c>
      <c r="C169" s="237" t="s">
        <v>389</v>
      </c>
      <c r="D169" s="187">
        <v>0</v>
      </c>
      <c r="E169" s="187">
        <v>0</v>
      </c>
      <c r="F169" s="45" t="str">
        <f t="shared" si="26"/>
        <v>-</v>
      </c>
    </row>
    <row r="170" spans="1:6" ht="12.75" customHeight="1" x14ac:dyDescent="0.2">
      <c r="A170" s="63">
        <v>322</v>
      </c>
      <c r="B170" s="64" t="s">
        <v>390</v>
      </c>
      <c r="C170" s="237" t="s">
        <v>391</v>
      </c>
      <c r="D170" s="60">
        <f t="shared" ref="D170:E170" si="34">SUM(D171:D177)</f>
        <v>41111.79</v>
      </c>
      <c r="E170" s="60">
        <f t="shared" si="34"/>
        <v>52947.62</v>
      </c>
      <c r="F170" s="45">
        <f t="shared" si="26"/>
        <v>128.78938134291892</v>
      </c>
    </row>
    <row r="171" spans="1:6" ht="12.75" customHeight="1" x14ac:dyDescent="0.2">
      <c r="A171" s="63">
        <v>3221</v>
      </c>
      <c r="B171" s="64" t="s">
        <v>392</v>
      </c>
      <c r="C171" s="237" t="s">
        <v>393</v>
      </c>
      <c r="D171" s="187">
        <v>4454.3999999999996</v>
      </c>
      <c r="E171" s="187">
        <v>3097.47</v>
      </c>
      <c r="F171" s="45">
        <f t="shared" si="26"/>
        <v>69.537311422413794</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13462.61</v>
      </c>
      <c r="E173" s="187">
        <v>15219.46</v>
      </c>
      <c r="F173" s="45">
        <f t="shared" si="26"/>
        <v>113.04984694646876</v>
      </c>
    </row>
    <row r="174" spans="1:6" ht="12.75" customHeight="1" x14ac:dyDescent="0.2">
      <c r="A174" s="63">
        <v>3224</v>
      </c>
      <c r="B174" s="65" t="s">
        <v>398</v>
      </c>
      <c r="C174" s="237" t="s">
        <v>399</v>
      </c>
      <c r="D174" s="187">
        <v>23104.78</v>
      </c>
      <c r="E174" s="187">
        <v>34630.69</v>
      </c>
      <c r="F174" s="45">
        <f t="shared" si="26"/>
        <v>149.88539168085566</v>
      </c>
    </row>
    <row r="175" spans="1:6" ht="12.75" customHeight="1" x14ac:dyDescent="0.2">
      <c r="A175" s="63">
        <v>3225</v>
      </c>
      <c r="B175" s="65" t="s">
        <v>400</v>
      </c>
      <c r="C175" s="237" t="s">
        <v>401</v>
      </c>
      <c r="D175" s="187">
        <v>90</v>
      </c>
      <c r="E175" s="187">
        <v>0</v>
      </c>
      <c r="F175" s="45">
        <f t="shared" si="26"/>
        <v>0</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0</v>
      </c>
      <c r="F177" s="45" t="str">
        <f t="shared" si="26"/>
        <v>-</v>
      </c>
    </row>
    <row r="178" spans="1:6" ht="12.75" customHeight="1" x14ac:dyDescent="0.2">
      <c r="A178" s="63">
        <v>323</v>
      </c>
      <c r="B178" s="65" t="s">
        <v>406</v>
      </c>
      <c r="C178" s="237" t="s">
        <v>407</v>
      </c>
      <c r="D178" s="60">
        <f t="shared" ref="D178:E178" si="35">SUM(D179:D187)</f>
        <v>259443.50000000006</v>
      </c>
      <c r="E178" s="60">
        <f t="shared" si="35"/>
        <v>311309.52999999997</v>
      </c>
      <c r="F178" s="45">
        <f t="shared" si="26"/>
        <v>119.99126206669271</v>
      </c>
    </row>
    <row r="179" spans="1:6" ht="12.75" customHeight="1" x14ac:dyDescent="0.2">
      <c r="A179" s="63">
        <v>3231</v>
      </c>
      <c r="B179" s="65" t="s">
        <v>408</v>
      </c>
      <c r="C179" s="237" t="s">
        <v>409</v>
      </c>
      <c r="D179" s="187">
        <v>2897.45</v>
      </c>
      <c r="E179" s="187">
        <v>4689.7</v>
      </c>
      <c r="F179" s="45">
        <f t="shared" si="26"/>
        <v>161.85611485961795</v>
      </c>
    </row>
    <row r="180" spans="1:6" ht="12.75" customHeight="1" x14ac:dyDescent="0.2">
      <c r="A180" s="63">
        <v>3232</v>
      </c>
      <c r="B180" s="65" t="s">
        <v>410</v>
      </c>
      <c r="C180" s="237" t="s">
        <v>411</v>
      </c>
      <c r="D180" s="187">
        <v>73066.47</v>
      </c>
      <c r="E180" s="187">
        <v>91274.03</v>
      </c>
      <c r="F180" s="45">
        <f t="shared" si="26"/>
        <v>124.91917291200738</v>
      </c>
    </row>
    <row r="181" spans="1:6" ht="12.75" customHeight="1" x14ac:dyDescent="0.2">
      <c r="A181" s="63">
        <v>3233</v>
      </c>
      <c r="B181" s="65" t="s">
        <v>412</v>
      </c>
      <c r="C181" s="237" t="s">
        <v>413</v>
      </c>
      <c r="D181" s="187">
        <v>7045.61</v>
      </c>
      <c r="E181" s="187">
        <v>8996.4500000000007</v>
      </c>
      <c r="F181" s="45">
        <f t="shared" si="26"/>
        <v>127.68873099703222</v>
      </c>
    </row>
    <row r="182" spans="1:6" ht="12.75" customHeight="1" x14ac:dyDescent="0.2">
      <c r="A182" s="63">
        <v>3234</v>
      </c>
      <c r="B182" s="65" t="s">
        <v>414</v>
      </c>
      <c r="C182" s="237" t="s">
        <v>415</v>
      </c>
      <c r="D182" s="187">
        <v>98472.3</v>
      </c>
      <c r="E182" s="187">
        <v>102379.5</v>
      </c>
      <c r="F182" s="45">
        <f t="shared" si="26"/>
        <v>103.96781633007454</v>
      </c>
    </row>
    <row r="183" spans="1:6" ht="12.75" customHeight="1" x14ac:dyDescent="0.2">
      <c r="A183" s="63">
        <v>3235</v>
      </c>
      <c r="B183" s="64" t="s">
        <v>416</v>
      </c>
      <c r="C183" s="237" t="s">
        <v>417</v>
      </c>
      <c r="D183" s="187">
        <v>326.13</v>
      </c>
      <c r="E183" s="187">
        <v>225</v>
      </c>
      <c r="F183" s="45">
        <f t="shared" si="26"/>
        <v>68.990893202097325</v>
      </c>
    </row>
    <row r="184" spans="1:6" ht="12.75" customHeight="1" x14ac:dyDescent="0.2">
      <c r="A184" s="63">
        <v>3236</v>
      </c>
      <c r="B184" s="64" t="s">
        <v>418</v>
      </c>
      <c r="C184" s="237" t="s">
        <v>419</v>
      </c>
      <c r="D184" s="187">
        <v>3192.64</v>
      </c>
      <c r="E184" s="187">
        <v>0</v>
      </c>
      <c r="F184" s="45">
        <f t="shared" si="26"/>
        <v>0</v>
      </c>
    </row>
    <row r="185" spans="1:6" ht="12.75" customHeight="1" x14ac:dyDescent="0.2">
      <c r="A185" s="63">
        <v>3237</v>
      </c>
      <c r="B185" s="64" t="s">
        <v>420</v>
      </c>
      <c r="C185" s="237" t="s">
        <v>421</v>
      </c>
      <c r="D185" s="187">
        <v>62258.26</v>
      </c>
      <c r="E185" s="187">
        <v>93130.19</v>
      </c>
      <c r="F185" s="45">
        <f t="shared" si="26"/>
        <v>149.58688212616283</v>
      </c>
    </row>
    <row r="186" spans="1:6" ht="12.75" customHeight="1" x14ac:dyDescent="0.2">
      <c r="A186" s="63">
        <v>3238</v>
      </c>
      <c r="B186" s="64" t="s">
        <v>422</v>
      </c>
      <c r="C186" s="237" t="s">
        <v>423</v>
      </c>
      <c r="D186" s="187">
        <v>9855.39</v>
      </c>
      <c r="E186" s="187">
        <v>8631.25</v>
      </c>
      <c r="F186" s="45">
        <f t="shared" si="26"/>
        <v>87.578979624347696</v>
      </c>
    </row>
    <row r="187" spans="1:6" ht="12.75" customHeight="1" x14ac:dyDescent="0.2">
      <c r="A187" s="63">
        <v>3239</v>
      </c>
      <c r="B187" s="64" t="s">
        <v>424</v>
      </c>
      <c r="C187" s="237" t="s">
        <v>425</v>
      </c>
      <c r="D187" s="187">
        <v>2329.25</v>
      </c>
      <c r="E187" s="187">
        <v>1983.41</v>
      </c>
      <c r="F187" s="45">
        <f t="shared" si="26"/>
        <v>85.152302243211338</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E194" si="36">SUM(D195:D201)</f>
        <v>29588</v>
      </c>
      <c r="E194" s="60">
        <f t="shared" si="36"/>
        <v>60621.840000000004</v>
      </c>
      <c r="F194" s="45">
        <f t="shared" si="26"/>
        <v>204.88657563877251</v>
      </c>
    </row>
    <row r="195" spans="1:6" ht="12.75" customHeight="1" x14ac:dyDescent="0.2">
      <c r="A195" s="63">
        <v>3291</v>
      </c>
      <c r="B195" s="177" t="s">
        <v>440</v>
      </c>
      <c r="C195" s="237" t="s">
        <v>441</v>
      </c>
      <c r="D195" s="187">
        <v>3058.08</v>
      </c>
      <c r="E195" s="187">
        <v>24356.5</v>
      </c>
      <c r="F195" s="45">
        <f t="shared" si="26"/>
        <v>796.46379427614715</v>
      </c>
    </row>
    <row r="196" spans="1:6" ht="12.75" customHeight="1" x14ac:dyDescent="0.2">
      <c r="A196" s="63">
        <v>3292</v>
      </c>
      <c r="B196" s="64" t="s">
        <v>442</v>
      </c>
      <c r="C196" s="237" t="s">
        <v>443</v>
      </c>
      <c r="D196" s="187">
        <v>4051.79</v>
      </c>
      <c r="E196" s="187">
        <v>4045.76</v>
      </c>
      <c r="F196" s="45">
        <f t="shared" si="26"/>
        <v>99.851176887252308</v>
      </c>
    </row>
    <row r="197" spans="1:6" ht="12.75" customHeight="1" x14ac:dyDescent="0.2">
      <c r="A197" s="63">
        <v>3293</v>
      </c>
      <c r="B197" s="64" t="s">
        <v>444</v>
      </c>
      <c r="C197" s="237" t="s">
        <v>445</v>
      </c>
      <c r="D197" s="187">
        <v>1868.67</v>
      </c>
      <c r="E197" s="187">
        <v>2779.17</v>
      </c>
      <c r="F197" s="45">
        <f t="shared" si="26"/>
        <v>148.72449389137731</v>
      </c>
    </row>
    <row r="198" spans="1:6" ht="12.75" customHeight="1" x14ac:dyDescent="0.2">
      <c r="A198" s="63">
        <v>3294</v>
      </c>
      <c r="B198" s="64" t="s">
        <v>446</v>
      </c>
      <c r="C198" s="237" t="s">
        <v>447</v>
      </c>
      <c r="D198" s="187">
        <v>598.77</v>
      </c>
      <c r="E198" s="187">
        <v>598.77</v>
      </c>
      <c r="F198" s="45">
        <f t="shared" si="26"/>
        <v>100</v>
      </c>
    </row>
    <row r="199" spans="1:6" ht="12.75" customHeight="1" x14ac:dyDescent="0.2">
      <c r="A199" s="63">
        <v>3295</v>
      </c>
      <c r="B199" s="64" t="s">
        <v>448</v>
      </c>
      <c r="C199" s="237" t="s">
        <v>449</v>
      </c>
      <c r="D199" s="187">
        <v>323.88</v>
      </c>
      <c r="E199" s="187">
        <v>1264.24</v>
      </c>
      <c r="F199" s="45">
        <f t="shared" si="26"/>
        <v>390.34210201309128</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19686.810000000001</v>
      </c>
      <c r="E201" s="187">
        <v>27577.4</v>
      </c>
      <c r="F201" s="45">
        <f t="shared" si="26"/>
        <v>140.08059203090798</v>
      </c>
    </row>
    <row r="202" spans="1:6" ht="12.75" customHeight="1" x14ac:dyDescent="0.2">
      <c r="A202" s="63">
        <v>34</v>
      </c>
      <c r="B202" s="177" t="s">
        <v>454</v>
      </c>
      <c r="C202" s="237" t="s">
        <v>455</v>
      </c>
      <c r="D202" s="60">
        <f t="shared" ref="D202:E202" si="37">D203+D208+D216</f>
        <v>1019.43</v>
      </c>
      <c r="E202" s="60">
        <f t="shared" si="37"/>
        <v>1166.0899999999999</v>
      </c>
      <c r="F202" s="45">
        <f t="shared" si="26"/>
        <v>114.38647087097691</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1019.43</v>
      </c>
      <c r="E216" s="60">
        <f t="shared" si="40"/>
        <v>1166.0899999999999</v>
      </c>
      <c r="F216" s="45">
        <f t="shared" si="26"/>
        <v>114.38647087097691</v>
      </c>
    </row>
    <row r="217" spans="1:6" ht="12.75" customHeight="1" x14ac:dyDescent="0.2">
      <c r="A217" s="63">
        <v>3431</v>
      </c>
      <c r="B217" s="176" t="s">
        <v>484</v>
      </c>
      <c r="C217" s="237" t="s">
        <v>485</v>
      </c>
      <c r="D217" s="187">
        <v>1019.43</v>
      </c>
      <c r="E217" s="187">
        <v>1166.0899999999999</v>
      </c>
      <c r="F217" s="45">
        <f t="shared" si="26"/>
        <v>114.38647087097691</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v>
      </c>
      <c r="E219" s="187">
        <v>0</v>
      </c>
      <c r="F219" s="45" t="str">
        <f t="shared" si="26"/>
        <v>-</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E221" si="41">D222+D225+D229</f>
        <v>1009.32</v>
      </c>
      <c r="E221" s="60">
        <f t="shared" si="41"/>
        <v>3846.5</v>
      </c>
      <c r="F221" s="45">
        <f t="shared" si="26"/>
        <v>381.09816510125631</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1009.32</v>
      </c>
      <c r="E225" s="60">
        <f t="shared" si="43"/>
        <v>3846.5</v>
      </c>
      <c r="F225" s="45">
        <f t="shared" si="26"/>
        <v>381.09816510125631</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1009.32</v>
      </c>
      <c r="E228" s="187">
        <v>3846.5</v>
      </c>
      <c r="F228" s="45">
        <f t="shared" si="26"/>
        <v>381.09816510125631</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76837.600000000006</v>
      </c>
      <c r="E230" s="60">
        <f>E231+E234+E237+E242+E246+E250+E254+E257</f>
        <v>80089</v>
      </c>
      <c r="F230" s="45">
        <f t="shared" ref="F230:F245" si="44">IF(D230&lt;&gt;0,IF(E230/D230&gt;=100,"&gt;&gt;100",E230/D230*100),"-")</f>
        <v>104.23152206732121</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1200</v>
      </c>
      <c r="F237" s="45" t="str">
        <f t="shared" si="44"/>
        <v>-</v>
      </c>
    </row>
    <row r="238" spans="1:6" ht="12" x14ac:dyDescent="0.2">
      <c r="A238" s="63">
        <v>3631</v>
      </c>
      <c r="B238" s="65" t="s">
        <v>526</v>
      </c>
      <c r="C238" s="237" t="s">
        <v>527</v>
      </c>
      <c r="D238" s="187">
        <v>0</v>
      </c>
      <c r="E238" s="187">
        <v>1200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E246" si="48">SUM(D247:D249)</f>
        <v>76837.600000000006</v>
      </c>
      <c r="E246" s="60">
        <f t="shared" si="48"/>
        <v>76207.94</v>
      </c>
      <c r="F246" s="45">
        <f t="shared" ref="F246:F249" si="49">IF(D246&lt;&gt;0,IF(E246/D246&gt;=100,"&gt;&gt;100",E246/D246*100),"-")</f>
        <v>99.180531406498901</v>
      </c>
    </row>
    <row r="247" spans="1:6" ht="12.75" customHeight="1" x14ac:dyDescent="0.2">
      <c r="A247" s="63" t="s">
        <v>541</v>
      </c>
      <c r="B247" s="64" t="s">
        <v>542</v>
      </c>
      <c r="C247" s="237" t="s">
        <v>541</v>
      </c>
      <c r="D247" s="187">
        <v>76837.600000000006</v>
      </c>
      <c r="E247" s="187">
        <v>76207.94</v>
      </c>
      <c r="F247" s="45">
        <f t="shared" si="49"/>
        <v>99.180531406498901</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2681.06</v>
      </c>
      <c r="F250" s="45" t="str">
        <f t="shared" ref="F250:F253" si="51">IF(D250&lt;&gt;0,IF(E250/D250&gt;=100,"&gt;&gt;100",E250/D250*100),"-")</f>
        <v>-</v>
      </c>
    </row>
    <row r="251" spans="1:6" ht="24" x14ac:dyDescent="0.2">
      <c r="A251" s="63">
        <v>3672</v>
      </c>
      <c r="B251" s="64" t="s">
        <v>549</v>
      </c>
      <c r="C251" s="237" t="s">
        <v>550</v>
      </c>
      <c r="D251" s="187">
        <v>0</v>
      </c>
      <c r="E251" s="187">
        <v>2681.06</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26152.720000000001</v>
      </c>
      <c r="E262" s="60">
        <f t="shared" si="55"/>
        <v>38590</v>
      </c>
      <c r="F262" s="45">
        <f t="shared" ref="F262:F268" si="56">IF(D262&lt;&gt;0,IF(E262/D262&gt;=100,"&gt;&gt;100",E262/D262*100),"-")</f>
        <v>147.55635360299041</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26152.720000000001</v>
      </c>
      <c r="E269" s="60">
        <f t="shared" si="58"/>
        <v>38590</v>
      </c>
      <c r="F269" s="45">
        <f t="shared" ref="F269:F272" si="59">IF(D269&lt;&gt;0,IF(E269/D269&gt;=100,"&gt;&gt;100",E269/D269*100),"-")</f>
        <v>147.55635360299041</v>
      </c>
    </row>
    <row r="270" spans="1:6" ht="12.75" customHeight="1" x14ac:dyDescent="0.2">
      <c r="A270" s="63">
        <v>3721</v>
      </c>
      <c r="B270" s="65" t="s">
        <v>581</v>
      </c>
      <c r="C270" s="237" t="s">
        <v>582</v>
      </c>
      <c r="D270" s="187">
        <v>24452.720000000001</v>
      </c>
      <c r="E270" s="187">
        <v>38590</v>
      </c>
      <c r="F270" s="45">
        <f t="shared" si="59"/>
        <v>157.81475435043626</v>
      </c>
    </row>
    <row r="271" spans="1:6" ht="12.75" customHeight="1" x14ac:dyDescent="0.2">
      <c r="A271" s="63">
        <v>3722</v>
      </c>
      <c r="B271" s="65" t="s">
        <v>583</v>
      </c>
      <c r="C271" s="237" t="s">
        <v>584</v>
      </c>
      <c r="D271" s="187">
        <v>1700</v>
      </c>
      <c r="E271" s="187">
        <v>0</v>
      </c>
      <c r="F271" s="45">
        <f t="shared" si="59"/>
        <v>0</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151835.78</v>
      </c>
      <c r="E273" s="60">
        <f t="shared" si="60"/>
        <v>115262.54</v>
      </c>
      <c r="F273" s="45">
        <f t="shared" ref="F273:F277" si="61">IF(D273&lt;&gt;0,IF(E273/D273&gt;=100,"&gt;&gt;100",E273/D273*100),"-")</f>
        <v>75.912634031319897</v>
      </c>
    </row>
    <row r="274" spans="1:6" ht="12.75" customHeight="1" x14ac:dyDescent="0.2">
      <c r="A274" s="63">
        <v>381</v>
      </c>
      <c r="B274" s="64" t="s">
        <v>589</v>
      </c>
      <c r="C274" s="237" t="s">
        <v>590</v>
      </c>
      <c r="D274" s="60">
        <f t="shared" ref="D274:E274" si="62">SUM(D275:D277)</f>
        <v>80624.899999999994</v>
      </c>
      <c r="E274" s="60">
        <f t="shared" si="62"/>
        <v>100857.28</v>
      </c>
      <c r="F274" s="45">
        <f t="shared" si="61"/>
        <v>125.09445593110813</v>
      </c>
    </row>
    <row r="275" spans="1:6" ht="12.75" customHeight="1" x14ac:dyDescent="0.2">
      <c r="A275" s="63">
        <v>3811</v>
      </c>
      <c r="B275" s="64" t="s">
        <v>591</v>
      </c>
      <c r="C275" s="237" t="s">
        <v>592</v>
      </c>
      <c r="D275" s="187">
        <v>80624.899999999994</v>
      </c>
      <c r="E275" s="187">
        <v>100857.28</v>
      </c>
      <c r="F275" s="45">
        <f t="shared" si="61"/>
        <v>125.09445593110813</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71210.880000000005</v>
      </c>
      <c r="E289" s="60">
        <f t="shared" si="67"/>
        <v>14405.26</v>
      </c>
      <c r="F289" s="45">
        <f t="shared" si="66"/>
        <v>20.229015566160676</v>
      </c>
    </row>
    <row r="290" spans="1:6" ht="24" x14ac:dyDescent="0.2">
      <c r="A290" s="63">
        <v>3861</v>
      </c>
      <c r="B290" s="64" t="s">
        <v>620</v>
      </c>
      <c r="C290" s="237" t="s">
        <v>621</v>
      </c>
      <c r="D290" s="187">
        <v>71210.880000000005</v>
      </c>
      <c r="E290" s="187">
        <v>14405.26</v>
      </c>
      <c r="F290" s="45">
        <f t="shared" si="66"/>
        <v>20.229015566160676</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660202.7300000001</v>
      </c>
      <c r="E299" s="60">
        <f>E152-E297+E298</f>
        <v>798687.42</v>
      </c>
      <c r="F299" s="45">
        <f t="shared" si="68"/>
        <v>120.976085633575</v>
      </c>
    </row>
    <row r="300" spans="1:6" ht="12.75" customHeight="1" x14ac:dyDescent="0.2">
      <c r="A300" s="63" t="s">
        <v>630</v>
      </c>
      <c r="B300" s="64" t="s">
        <v>641</v>
      </c>
      <c r="C300" s="237" t="s">
        <v>642</v>
      </c>
      <c r="D300" s="60">
        <f>IF(D6&gt;=D299,D6-D299,0)</f>
        <v>354445.82999999996</v>
      </c>
      <c r="E300" s="60">
        <f>IF(E6&gt;=E299,E6-E299,0)</f>
        <v>228674.58999999985</v>
      </c>
      <c r="F300" s="45">
        <f t="shared" si="68"/>
        <v>64.516089807009408</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4436670.68</v>
      </c>
      <c r="E302" s="187">
        <v>4719662.75</v>
      </c>
      <c r="F302" s="45">
        <f t="shared" si="68"/>
        <v>106.37847815200023</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88218.559999999998</v>
      </c>
      <c r="E304" s="187">
        <v>27446.819999999832</v>
      </c>
      <c r="F304" s="45">
        <f t="shared" si="68"/>
        <v>31.112296550748315</v>
      </c>
    </row>
    <row r="305" spans="1:6" ht="12" x14ac:dyDescent="0.2">
      <c r="A305" s="63">
        <v>9661</v>
      </c>
      <c r="B305" s="203" t="s">
        <v>651</v>
      </c>
      <c r="C305" s="237" t="s">
        <v>652</v>
      </c>
      <c r="D305" s="187">
        <v>1510.5</v>
      </c>
      <c r="E305" s="187">
        <v>284.14000000000033</v>
      </c>
      <c r="F305" s="45">
        <f t="shared" si="68"/>
        <v>18.810989738497209</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v>0</v>
      </c>
      <c r="F307" s="44"/>
    </row>
    <row r="308" spans="1:6" ht="12.75" customHeight="1" x14ac:dyDescent="0.2">
      <c r="A308" s="63">
        <v>7</v>
      </c>
      <c r="B308" s="64" t="s">
        <v>656</v>
      </c>
      <c r="C308" s="237" t="s">
        <v>657</v>
      </c>
      <c r="D308" s="60">
        <f t="shared" ref="D308:E308" si="71">D309+D321+D354+D358</f>
        <v>21591.52</v>
      </c>
      <c r="E308" s="60">
        <f t="shared" si="71"/>
        <v>68.64</v>
      </c>
      <c r="F308" s="45">
        <f t="shared" ref="F308:F428" si="72">IF(D308&lt;&gt;0,IF(E308/D308&gt;=100,"&gt;&gt;100",E308/D308*100),"-")</f>
        <v>0.31790258397741333</v>
      </c>
    </row>
    <row r="309" spans="1:6" ht="12.75" customHeight="1" x14ac:dyDescent="0.2">
      <c r="A309" s="63">
        <v>71</v>
      </c>
      <c r="B309" s="64" t="s">
        <v>658</v>
      </c>
      <c r="C309" s="237" t="s">
        <v>659</v>
      </c>
      <c r="D309" s="60">
        <f t="shared" ref="D309:E309" si="73">D310+D314</f>
        <v>5100</v>
      </c>
      <c r="E309" s="60">
        <f t="shared" si="73"/>
        <v>0</v>
      </c>
      <c r="F309" s="45">
        <f t="shared" si="72"/>
        <v>0</v>
      </c>
    </row>
    <row r="310" spans="1:6" ht="24" x14ac:dyDescent="0.2">
      <c r="A310" s="63">
        <v>711</v>
      </c>
      <c r="B310" s="64" t="s">
        <v>660</v>
      </c>
      <c r="C310" s="237" t="s">
        <v>661</v>
      </c>
      <c r="D310" s="60">
        <f t="shared" ref="D310:E310" si="74">SUM(D311:D313)</f>
        <v>5100</v>
      </c>
      <c r="E310" s="60">
        <f t="shared" si="74"/>
        <v>0</v>
      </c>
      <c r="F310" s="45">
        <f t="shared" si="72"/>
        <v>0</v>
      </c>
    </row>
    <row r="311" spans="1:6" ht="12.75" customHeight="1" x14ac:dyDescent="0.2">
      <c r="A311" s="63">
        <v>7111</v>
      </c>
      <c r="B311" s="64" t="s">
        <v>662</v>
      </c>
      <c r="C311" s="237" t="s">
        <v>663</v>
      </c>
      <c r="D311" s="187">
        <v>5100</v>
      </c>
      <c r="E311" s="187">
        <v>0</v>
      </c>
      <c r="F311" s="45">
        <f t="shared" si="72"/>
        <v>0</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16491.52</v>
      </c>
      <c r="E321" s="60">
        <f t="shared" si="76"/>
        <v>68.64</v>
      </c>
      <c r="F321" s="45">
        <f t="shared" si="72"/>
        <v>0.41621390872399872</v>
      </c>
    </row>
    <row r="322" spans="1:6" ht="12.75" customHeight="1" x14ac:dyDescent="0.2">
      <c r="A322" s="63">
        <v>721</v>
      </c>
      <c r="B322" s="64" t="s">
        <v>684</v>
      </c>
      <c r="C322" s="237" t="s">
        <v>685</v>
      </c>
      <c r="D322" s="60">
        <f t="shared" ref="D322:E322" si="77">SUM(D323:D326)</f>
        <v>16491.52</v>
      </c>
      <c r="E322" s="60">
        <f t="shared" si="77"/>
        <v>68.64</v>
      </c>
      <c r="F322" s="45">
        <f t="shared" si="72"/>
        <v>0.41621390872399872</v>
      </c>
    </row>
    <row r="323" spans="1:6" ht="12.75" customHeight="1" x14ac:dyDescent="0.2">
      <c r="A323" s="63">
        <v>7211</v>
      </c>
      <c r="B323" s="64" t="s">
        <v>686</v>
      </c>
      <c r="C323" s="237" t="s">
        <v>687</v>
      </c>
      <c r="D323" s="187">
        <v>16491.52</v>
      </c>
      <c r="E323" s="187">
        <v>68.64</v>
      </c>
      <c r="F323" s="45">
        <f t="shared" si="72"/>
        <v>0.41621390872399872</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448269.75</v>
      </c>
      <c r="E360" s="60">
        <f t="shared" si="86"/>
        <v>497499.34</v>
      </c>
      <c r="F360" s="45">
        <f t="shared" si="72"/>
        <v>110.98213519872799</v>
      </c>
    </row>
    <row r="361" spans="1:6" ht="12.75" customHeight="1" x14ac:dyDescent="0.2">
      <c r="A361" s="63">
        <v>41</v>
      </c>
      <c r="B361" s="64" t="s">
        <v>762</v>
      </c>
      <c r="C361" s="237" t="s">
        <v>763</v>
      </c>
      <c r="D361" s="60">
        <f t="shared" ref="D361:E361" si="87">D362+D366</f>
        <v>0</v>
      </c>
      <c r="E361" s="60">
        <f t="shared" si="87"/>
        <v>85230.52</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85230.52</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85230.52</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407871.02999999997</v>
      </c>
      <c r="E373" s="60">
        <f t="shared" si="90"/>
        <v>28425.119999999999</v>
      </c>
      <c r="F373" s="45">
        <f t="shared" si="72"/>
        <v>6.9691441434318104</v>
      </c>
    </row>
    <row r="374" spans="1:6" ht="12.75" customHeight="1" x14ac:dyDescent="0.2">
      <c r="A374" s="63">
        <v>421</v>
      </c>
      <c r="B374" s="64" t="s">
        <v>780</v>
      </c>
      <c r="C374" s="237" t="s">
        <v>781</v>
      </c>
      <c r="D374" s="60">
        <f t="shared" ref="D374:E374" si="91">SUM(D375:D378)</f>
        <v>269634.58999999997</v>
      </c>
      <c r="E374" s="60">
        <f t="shared" si="91"/>
        <v>10000</v>
      </c>
      <c r="F374" s="45">
        <f t="shared" si="72"/>
        <v>3.7087229794960659</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67715.23</v>
      </c>
      <c r="E376" s="187">
        <v>10000</v>
      </c>
      <c r="F376" s="45">
        <f t="shared" si="72"/>
        <v>14.767726551323831</v>
      </c>
    </row>
    <row r="377" spans="1:6" ht="12.75" customHeight="1" x14ac:dyDescent="0.2">
      <c r="A377" s="63">
        <v>4213</v>
      </c>
      <c r="B377" s="64" t="s">
        <v>690</v>
      </c>
      <c r="C377" s="237" t="s">
        <v>784</v>
      </c>
      <c r="D377" s="187">
        <v>193312.36</v>
      </c>
      <c r="E377" s="187">
        <v>0</v>
      </c>
      <c r="F377" s="45">
        <f t="shared" si="72"/>
        <v>0</v>
      </c>
    </row>
    <row r="378" spans="1:6" ht="12.75" customHeight="1" x14ac:dyDescent="0.2">
      <c r="A378" s="63">
        <v>4214</v>
      </c>
      <c r="B378" s="64" t="s">
        <v>692</v>
      </c>
      <c r="C378" s="237" t="s">
        <v>785</v>
      </c>
      <c r="D378" s="187">
        <v>8607</v>
      </c>
      <c r="E378" s="187">
        <v>0</v>
      </c>
      <c r="F378" s="45">
        <f t="shared" si="72"/>
        <v>0</v>
      </c>
    </row>
    <row r="379" spans="1:6" ht="12.75" customHeight="1" x14ac:dyDescent="0.2">
      <c r="A379" s="63">
        <v>422</v>
      </c>
      <c r="B379" s="64" t="s">
        <v>786</v>
      </c>
      <c r="C379" s="237" t="s">
        <v>787</v>
      </c>
      <c r="D379" s="60">
        <f t="shared" ref="D379:E379" si="92">SUM(D380:D387)</f>
        <v>83797.440000000002</v>
      </c>
      <c r="E379" s="60">
        <f t="shared" si="92"/>
        <v>17518.87</v>
      </c>
      <c r="F379" s="45">
        <f t="shared" si="72"/>
        <v>20.906211454669734</v>
      </c>
    </row>
    <row r="380" spans="1:6" ht="12.75" customHeight="1" x14ac:dyDescent="0.2">
      <c r="A380" s="63">
        <v>4221</v>
      </c>
      <c r="B380" s="64" t="s">
        <v>696</v>
      </c>
      <c r="C380" s="237" t="s">
        <v>788</v>
      </c>
      <c r="D380" s="187">
        <v>7986.63</v>
      </c>
      <c r="E380" s="187">
        <v>8299.43</v>
      </c>
      <c r="F380" s="45">
        <f t="shared" si="72"/>
        <v>103.91654552671153</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829.4</v>
      </c>
      <c r="E382" s="187">
        <v>363.13</v>
      </c>
      <c r="F382" s="45">
        <f t="shared" si="72"/>
        <v>43.782252230528094</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74981.41</v>
      </c>
      <c r="E386" s="187">
        <v>8856.31</v>
      </c>
      <c r="F386" s="45">
        <f t="shared" si="72"/>
        <v>11.81134097104869</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54439</v>
      </c>
      <c r="E401" s="60">
        <f t="shared" si="96"/>
        <v>906.25</v>
      </c>
      <c r="F401" s="45">
        <f t="shared" si="72"/>
        <v>1.6647072870552362</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1837.5</v>
      </c>
      <c r="E403" s="187">
        <v>906.25</v>
      </c>
      <c r="F403" s="45">
        <f t="shared" si="72"/>
        <v>49.319727891156461</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52601.5</v>
      </c>
      <c r="E405" s="187">
        <v>0</v>
      </c>
      <c r="F405" s="45">
        <f t="shared" si="72"/>
        <v>0</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40398.720000000001</v>
      </c>
      <c r="E412" s="60">
        <f t="shared" si="100"/>
        <v>383843.7</v>
      </c>
      <c r="F412" s="45">
        <f t="shared" si="72"/>
        <v>950.13827170761851</v>
      </c>
    </row>
    <row r="413" spans="1:6" ht="12.75" customHeight="1" x14ac:dyDescent="0.2">
      <c r="A413" s="63">
        <v>451</v>
      </c>
      <c r="B413" s="64" t="s">
        <v>833</v>
      </c>
      <c r="C413" s="237" t="s">
        <v>834</v>
      </c>
      <c r="D413" s="187">
        <v>40398.720000000001</v>
      </c>
      <c r="E413" s="187">
        <v>383843.7</v>
      </c>
      <c r="F413" s="45">
        <f t="shared" si="72"/>
        <v>950.13827170761851</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426678.23</v>
      </c>
      <c r="E418" s="60">
        <f t="shared" si="102"/>
        <v>497430.7</v>
      </c>
      <c r="F418" s="45">
        <f t="shared" si="72"/>
        <v>116.58216075378395</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3970853.17</v>
      </c>
      <c r="E420" s="187">
        <v>4391583.7300000004</v>
      </c>
      <c r="F420" s="45">
        <f t="shared" si="72"/>
        <v>110.5954700913809</v>
      </c>
    </row>
    <row r="421" spans="1:6" ht="12.75" customHeight="1" x14ac:dyDescent="0.2">
      <c r="A421" s="63">
        <v>97</v>
      </c>
      <c r="B421" s="203" t="s">
        <v>849</v>
      </c>
      <c r="C421" s="237" t="s">
        <v>850</v>
      </c>
      <c r="D421" s="187">
        <v>9892.7099999999991</v>
      </c>
      <c r="E421" s="187">
        <v>9969</v>
      </c>
      <c r="F421" s="45">
        <f t="shared" si="72"/>
        <v>100.77117392504178</v>
      </c>
    </row>
    <row r="422" spans="1:6" ht="12.75" customHeight="1" x14ac:dyDescent="0.2">
      <c r="A422" s="63" t="s">
        <v>630</v>
      </c>
      <c r="B422" s="64" t="s">
        <v>851</v>
      </c>
      <c r="C422" s="237" t="s">
        <v>852</v>
      </c>
      <c r="D422" s="60">
        <f>D6+D308</f>
        <v>1036240.0800000001</v>
      </c>
      <c r="E422" s="60">
        <f>E6+E308</f>
        <v>1027430.6499999999</v>
      </c>
      <c r="F422" s="45">
        <f t="shared" si="72"/>
        <v>99.149865926822656</v>
      </c>
    </row>
    <row r="423" spans="1:6" ht="12.75" customHeight="1" x14ac:dyDescent="0.2">
      <c r="A423" s="63" t="s">
        <v>630</v>
      </c>
      <c r="B423" s="64" t="s">
        <v>853</v>
      </c>
      <c r="C423" s="237" t="s">
        <v>854</v>
      </c>
      <c r="D423" s="60">
        <f t="shared" ref="D423:E423" si="103">D299+D360</f>
        <v>1108472.48</v>
      </c>
      <c r="E423" s="60">
        <f t="shared" si="103"/>
        <v>1296186.76</v>
      </c>
      <c r="F423" s="45">
        <f t="shared" si="72"/>
        <v>116.93450071038301</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72232.399999999907</v>
      </c>
      <c r="E425" s="60">
        <f t="shared" si="105"/>
        <v>268756.1100000001</v>
      </c>
      <c r="F425" s="45">
        <f t="shared" si="72"/>
        <v>372.07141116728843</v>
      </c>
    </row>
    <row r="426" spans="1:6" ht="12.75" customHeight="1" x14ac:dyDescent="0.2">
      <c r="A426" s="241" t="s">
        <v>859</v>
      </c>
      <c r="B426" s="177" t="s">
        <v>860</v>
      </c>
      <c r="C426" s="242" t="s">
        <v>861</v>
      </c>
      <c r="D426" s="60">
        <f t="shared" ref="D426:E426" si="106">IF(D302-D303+D419-D420&gt;=0,D302-D303+D419-D420,0)</f>
        <v>465817.50999999978</v>
      </c>
      <c r="E426" s="60">
        <f t="shared" si="106"/>
        <v>328079.01999999955</v>
      </c>
      <c r="F426" s="45">
        <f t="shared" si="72"/>
        <v>70.430804544036945</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98111.26999999999</v>
      </c>
      <c r="E428" s="81">
        <f t="shared" si="108"/>
        <v>37415.819999999832</v>
      </c>
      <c r="F428" s="61">
        <f t="shared" si="72"/>
        <v>38.136108114796428</v>
      </c>
    </row>
    <row r="429" spans="1:6" s="55" customFormat="1" ht="20.100000000000001" customHeight="1" x14ac:dyDescent="0.2">
      <c r="A429" s="352" t="s">
        <v>867</v>
      </c>
      <c r="B429" s="353"/>
      <c r="C429" s="166"/>
      <c r="D429" s="43"/>
      <c r="E429" s="43">
        <v>0</v>
      </c>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8128.74</v>
      </c>
      <c r="E535" s="60">
        <f>E536+E571+E584+E597+E629</f>
        <v>0</v>
      </c>
      <c r="F535" s="45">
        <f t="shared" si="109"/>
        <v>0</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8128.74</v>
      </c>
      <c r="E597" s="60">
        <f t="shared" si="152"/>
        <v>0</v>
      </c>
      <c r="F597" s="45">
        <f t="shared" si="109"/>
        <v>0</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8128.74</v>
      </c>
      <c r="E621" s="60">
        <f t="shared" si="158"/>
        <v>0</v>
      </c>
      <c r="F621" s="45">
        <f t="shared" si="109"/>
        <v>0</v>
      </c>
    </row>
    <row r="622" spans="1:6" ht="12.75" customHeight="1" x14ac:dyDescent="0.2">
      <c r="A622" s="63">
        <v>5471</v>
      </c>
      <c r="B622" s="64" t="s">
        <v>1242</v>
      </c>
      <c r="C622" s="237" t="s">
        <v>1243</v>
      </c>
      <c r="D622" s="187">
        <v>8128.74</v>
      </c>
      <c r="E622" s="187">
        <v>0</v>
      </c>
      <c r="F622" s="45">
        <f t="shared" si="109"/>
        <v>0</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8128.74</v>
      </c>
      <c r="E640" s="60">
        <f>IF(E535-E430&gt;=0,E535-E430,0)</f>
        <v>0</v>
      </c>
      <c r="F640" s="45">
        <f t="shared" si="109"/>
        <v>0</v>
      </c>
    </row>
    <row r="641" spans="1:6" ht="12.75" customHeight="1" x14ac:dyDescent="0.2">
      <c r="A641" s="63">
        <v>92213</v>
      </c>
      <c r="B641" s="64" t="s">
        <v>1280</v>
      </c>
      <c r="C641" s="237" t="s">
        <v>1281</v>
      </c>
      <c r="D641" s="187">
        <v>305254.58</v>
      </c>
      <c r="E641" s="187">
        <v>297125.84000000003</v>
      </c>
      <c r="F641" s="45">
        <f t="shared" si="109"/>
        <v>97.337062067995845</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1036240.0800000001</v>
      </c>
      <c r="E643" s="60">
        <f>E422+E430</f>
        <v>1027430.6499999999</v>
      </c>
      <c r="F643" s="45">
        <f t="shared" si="109"/>
        <v>99.149865926822656</v>
      </c>
    </row>
    <row r="644" spans="1:6" ht="12.75" customHeight="1" x14ac:dyDescent="0.2">
      <c r="A644" s="63" t="s">
        <v>630</v>
      </c>
      <c r="B644" s="64" t="s">
        <v>1286</v>
      </c>
      <c r="C644" s="237" t="s">
        <v>1287</v>
      </c>
      <c r="D644" s="60">
        <f>D423+D535</f>
        <v>1116601.22</v>
      </c>
      <c r="E644" s="60">
        <f>E423+E535</f>
        <v>1296186.76</v>
      </c>
      <c r="F644" s="45">
        <f t="shared" si="109"/>
        <v>116.08322978547345</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80361.139999999898</v>
      </c>
      <c r="E646" s="60">
        <f t="shared" si="164"/>
        <v>268756.1100000001</v>
      </c>
      <c r="F646" s="45">
        <f t="shared" si="109"/>
        <v>334.43541243939603</v>
      </c>
    </row>
    <row r="647" spans="1:6" ht="24" x14ac:dyDescent="0.2">
      <c r="A647" s="241" t="s">
        <v>1292</v>
      </c>
      <c r="B647" s="64" t="s">
        <v>1293</v>
      </c>
      <c r="C647" s="242" t="s">
        <v>1292</v>
      </c>
      <c r="D647" s="60">
        <f>IF(D426-D427+D641-D642&gt;=0,D426-D427+D641-D642,0)</f>
        <v>771072.08999999985</v>
      </c>
      <c r="E647" s="60">
        <f>IF(E426-E427+E641-E642&gt;=0,E426-E427+E641-E642,0)</f>
        <v>625204.85999999964</v>
      </c>
      <c r="F647" s="45">
        <f t="shared" si="109"/>
        <v>81.08254313808709</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690710.95</v>
      </c>
      <c r="E649" s="60">
        <f t="shared" si="165"/>
        <v>356448.74999999953</v>
      </c>
      <c r="F649" s="45">
        <f t="shared" si="109"/>
        <v>51.606066184414701</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v>0</v>
      </c>
      <c r="F652" s="44"/>
    </row>
    <row r="653" spans="1:6" ht="12.75" customHeight="1" x14ac:dyDescent="0.2">
      <c r="A653" s="63">
        <v>11</v>
      </c>
      <c r="B653" s="64" t="s">
        <v>1303</v>
      </c>
      <c r="C653" s="237" t="s">
        <v>1304</v>
      </c>
      <c r="D653" s="187">
        <v>864660.5</v>
      </c>
      <c r="E653" s="187">
        <v>660726.63</v>
      </c>
      <c r="F653" s="45">
        <f t="shared" ref="F653:F740" si="167">IF(D653&lt;&gt;0,IF(E653/D653&gt;=100,"&gt;&gt;100",E653/D653*100),"-")</f>
        <v>76.414573118582382</v>
      </c>
    </row>
    <row r="654" spans="1:6" ht="12.75" customHeight="1" x14ac:dyDescent="0.2">
      <c r="A654" s="63" t="s">
        <v>1305</v>
      </c>
      <c r="B654" s="64" t="s">
        <v>1306</v>
      </c>
      <c r="C654" s="237" t="s">
        <v>1305</v>
      </c>
      <c r="D654" s="187">
        <v>1097855.5</v>
      </c>
      <c r="E654" s="187">
        <v>1101176.8999999999</v>
      </c>
      <c r="F654" s="45">
        <f t="shared" si="167"/>
        <v>100.30253526078796</v>
      </c>
    </row>
    <row r="655" spans="1:6" ht="12.75" customHeight="1" x14ac:dyDescent="0.2">
      <c r="A655" s="63" t="s">
        <v>1307</v>
      </c>
      <c r="B655" s="64" t="s">
        <v>1308</v>
      </c>
      <c r="C655" s="237" t="s">
        <v>1307</v>
      </c>
      <c r="D655" s="187">
        <v>1203535.1499999999</v>
      </c>
      <c r="E655" s="187">
        <v>1358725.42</v>
      </c>
      <c r="F655" s="45">
        <f t="shared" si="167"/>
        <v>112.89453573499702</v>
      </c>
    </row>
    <row r="656" spans="1:6" ht="24" x14ac:dyDescent="0.2">
      <c r="A656" s="63">
        <v>11</v>
      </c>
      <c r="B656" s="64" t="s">
        <v>1309</v>
      </c>
      <c r="C656" s="237" t="s">
        <v>1310</v>
      </c>
      <c r="D656" s="60">
        <f t="shared" ref="D656:E656" si="168">+D653+D654-D655</f>
        <v>758980.85000000009</v>
      </c>
      <c r="E656" s="60">
        <f t="shared" si="168"/>
        <v>403178.10999999987</v>
      </c>
      <c r="F656" s="45">
        <f t="shared" si="167"/>
        <v>53.120985858865843</v>
      </c>
    </row>
    <row r="657" spans="1:6" ht="24" x14ac:dyDescent="0.2">
      <c r="A657" s="63" t="s">
        <v>630</v>
      </c>
      <c r="B657" s="64" t="s">
        <v>1311</v>
      </c>
      <c r="C657" s="237" t="s">
        <v>1312</v>
      </c>
      <c r="D657" s="243">
        <v>6</v>
      </c>
      <c r="E657" s="243">
        <v>6</v>
      </c>
      <c r="F657" s="45">
        <f t="shared" si="167"/>
        <v>100</v>
      </c>
    </row>
    <row r="658" spans="1:6" ht="24" x14ac:dyDescent="0.2">
      <c r="A658" s="63" t="s">
        <v>630</v>
      </c>
      <c r="B658" s="64" t="s">
        <v>1313</v>
      </c>
      <c r="C658" s="237" t="s">
        <v>1314</v>
      </c>
      <c r="D658" s="243">
        <v>0</v>
      </c>
      <c r="E658" s="243">
        <v>0</v>
      </c>
      <c r="F658" s="45" t="str">
        <f t="shared" si="167"/>
        <v>-</v>
      </c>
    </row>
    <row r="659" spans="1:6" ht="12.75" customHeight="1" x14ac:dyDescent="0.2">
      <c r="A659" s="63" t="s">
        <v>630</v>
      </c>
      <c r="B659" s="64" t="s">
        <v>1315</v>
      </c>
      <c r="C659" s="237" t="s">
        <v>1316</v>
      </c>
      <c r="D659" s="243">
        <v>6</v>
      </c>
      <c r="E659" s="243">
        <v>6</v>
      </c>
      <c r="F659" s="45">
        <f t="shared" si="167"/>
        <v>100</v>
      </c>
    </row>
    <row r="660" spans="1:6" ht="12.75" customHeight="1" x14ac:dyDescent="0.2">
      <c r="A660" s="63" t="s">
        <v>630</v>
      </c>
      <c r="B660" s="64" t="s">
        <v>1317</v>
      </c>
      <c r="C660" s="237" t="s">
        <v>1318</v>
      </c>
      <c r="D660" s="243">
        <v>0</v>
      </c>
      <c r="E660" s="243">
        <v>0</v>
      </c>
      <c r="F660" s="45" t="str">
        <f t="shared" si="167"/>
        <v>-</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14814.14</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438032.43</v>
      </c>
      <c r="E669" s="187">
        <v>480407.32</v>
      </c>
      <c r="F669" s="45">
        <f t="shared" si="167"/>
        <v>109.67391615273783</v>
      </c>
    </row>
    <row r="670" spans="1:6" ht="12.75" customHeight="1" x14ac:dyDescent="0.2">
      <c r="A670" s="63">
        <v>63312</v>
      </c>
      <c r="B670" s="64" t="s">
        <v>1338</v>
      </c>
      <c r="C670" s="237" t="s">
        <v>1339</v>
      </c>
      <c r="D670" s="187">
        <v>0</v>
      </c>
      <c r="E670" s="187">
        <v>0</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145353.85</v>
      </c>
      <c r="E673" s="187">
        <v>46400</v>
      </c>
      <c r="F673" s="45">
        <f t="shared" si="167"/>
        <v>31.922099070647253</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6111.6</v>
      </c>
      <c r="E677" s="185">
        <v>14118</v>
      </c>
      <c r="F677" s="71">
        <f t="shared" si="167"/>
        <v>231.00333791478499</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30481.59</v>
      </c>
      <c r="F711" s="71" t="str">
        <f t="shared" si="167"/>
        <v>-</v>
      </c>
    </row>
    <row r="712" spans="1:6" ht="12.75" customHeight="1" x14ac:dyDescent="0.2">
      <c r="A712" s="70" t="s">
        <v>1407</v>
      </c>
      <c r="B712" s="65" t="s">
        <v>1408</v>
      </c>
      <c r="C712" s="267" t="s">
        <v>1407</v>
      </c>
      <c r="D712" s="185"/>
      <c r="E712" s="185">
        <v>0</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0</v>
      </c>
      <c r="E724" s="185">
        <v>0</v>
      </c>
      <c r="F724" s="71" t="str">
        <f t="shared" si="167"/>
        <v>-</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1440.12</v>
      </c>
      <c r="E734" s="185">
        <v>1862.82</v>
      </c>
      <c r="F734" s="71">
        <f t="shared" si="167"/>
        <v>129.35172068994251</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6718.68</v>
      </c>
      <c r="E738" s="187">
        <v>6718.72</v>
      </c>
      <c r="F738" s="45">
        <f t="shared" si="167"/>
        <v>100.00059535503998</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3058.08</v>
      </c>
      <c r="E741" s="185">
        <v>2194.46</v>
      </c>
      <c r="F741" s="71">
        <f t="shared" ref="F741:F1006" si="169">IF(D741&lt;&gt;0,IF(E741/D741&gt;=100,"&gt;&gt;100",E741/D741*100),"-")</f>
        <v>71.759404593732015</v>
      </c>
    </row>
    <row r="742" spans="1:6" ht="12.75" customHeight="1" x14ac:dyDescent="0.2">
      <c r="A742" s="70" t="s">
        <v>1462</v>
      </c>
      <c r="B742" s="65" t="s">
        <v>1463</v>
      </c>
      <c r="C742" s="268" t="s">
        <v>1462</v>
      </c>
      <c r="D742" s="185">
        <v>931.72</v>
      </c>
      <c r="E742" s="185">
        <v>1170</v>
      </c>
      <c r="F742" s="71">
        <f t="shared" si="169"/>
        <v>125.57420684325761</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1009.32</v>
      </c>
      <c r="E777" s="185">
        <v>3846.5</v>
      </c>
      <c r="F777" s="71">
        <f t="shared" si="169"/>
        <v>381.09816510125631</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1200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5400</v>
      </c>
      <c r="E843" s="187">
        <v>3860</v>
      </c>
      <c r="F843" s="45">
        <f t="shared" si="169"/>
        <v>71.481481481481481</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16220</v>
      </c>
      <c r="E846" s="187">
        <v>28100</v>
      </c>
      <c r="F846" s="45">
        <f t="shared" si="169"/>
        <v>173.24290998766955</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2700</v>
      </c>
      <c r="E848" s="187">
        <v>6110</v>
      </c>
      <c r="F848" s="45">
        <f t="shared" si="169"/>
        <v>226.2962962962963</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132.72</v>
      </c>
      <c r="E850" s="187">
        <v>520</v>
      </c>
      <c r="F850" s="45">
        <f t="shared" si="169"/>
        <v>391.80229053646775</v>
      </c>
    </row>
    <row r="851" spans="1:6" ht="12.75" customHeight="1" x14ac:dyDescent="0.2">
      <c r="A851" s="63">
        <v>37221</v>
      </c>
      <c r="B851" s="64" t="s">
        <v>1679</v>
      </c>
      <c r="C851" s="237" t="s">
        <v>1680</v>
      </c>
      <c r="D851" s="187">
        <v>1700</v>
      </c>
      <c r="E851" s="187">
        <v>0</v>
      </c>
      <c r="F851" s="45">
        <f t="shared" si="169"/>
        <v>0</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71210.880000000005</v>
      </c>
      <c r="E857" s="187">
        <v>14405.26</v>
      </c>
      <c r="F857" s="45">
        <f t="shared" si="169"/>
        <v>20.229015566160676</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8128.74</v>
      </c>
      <c r="E995" s="185">
        <v>0</v>
      </c>
      <c r="F995" s="71">
        <f t="shared" si="169"/>
        <v>0</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v>0</v>
      </c>
      <c r="F1010" s="54"/>
    </row>
    <row r="1011" spans="1:6" ht="39" customHeight="1" x14ac:dyDescent="0.2">
      <c r="A1011" s="147" t="s">
        <v>1997</v>
      </c>
      <c r="B1011" s="143" t="s">
        <v>42</v>
      </c>
      <c r="C1011" s="167" t="s">
        <v>43</v>
      </c>
      <c r="D1011" s="47" t="s">
        <v>1998</v>
      </c>
      <c r="E1011" s="49">
        <v>0</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50018.55</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1301412.6299999999</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801556.57</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132480.23000000001</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437222.14</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1166.0899999999999</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3846.5</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80089</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36130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107373.58</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3249.03</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497499.34</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2356.7199999999998</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1291145.93</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801897.96</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120084</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459788.21</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1174.67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3846.5</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66150.78</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36130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107373.58</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7350.22</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487499.34</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1748.63</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60285.25</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1203.0900000000001</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v>0</v>
      </c>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595</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595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595</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0</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608.09</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59082.16</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49082.16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10000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32504</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2025-10-09T12:05:01Z</cp:lastPrinted>
  <dcterms:created xsi:type="dcterms:W3CDTF">2022-04-01T05:14:30Z</dcterms:created>
  <dcterms:modified xsi:type="dcterms:W3CDTF">2025-10-09T12:06:35Z</dcterms:modified>
</cp:coreProperties>
</file>